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670" activeTab="0"/>
  </bookViews>
  <sheets>
    <sheet name="業務日報" sheetId="1" r:id="rId1"/>
    <sheet name="Sheet3" sheetId="2" r:id="rId2"/>
  </sheets>
  <definedNames>
    <definedName name="_xlnm.Print_Area" localSheetId="0">'業務日報'!$A$1:$J$63</definedName>
  </definedNames>
  <calcPr fullCalcOnLoad="1"/>
</workbook>
</file>

<file path=xl/sharedStrings.xml><?xml version="1.0" encoding="utf-8"?>
<sst xmlns="http://schemas.openxmlformats.org/spreadsheetml/2006/main" count="66" uniqueCount="59">
  <si>
    <t>業務日報</t>
  </si>
  <si>
    <t>社員番号</t>
  </si>
  <si>
    <t>名前</t>
  </si>
  <si>
    <t>所属</t>
  </si>
  <si>
    <t>作業時間</t>
  </si>
  <si>
    <t>訪問先</t>
  </si>
  <si>
    <t>合計</t>
  </si>
  <si>
    <t>備考</t>
  </si>
  <si>
    <t>開始</t>
  </si>
  <si>
    <t>終了</t>
  </si>
  <si>
    <t>18</t>
  </si>
  <si>
    <t>件数</t>
  </si>
  <si>
    <t>金額</t>
  </si>
  <si>
    <t>転換率</t>
  </si>
  <si>
    <t>予約</t>
  </si>
  <si>
    <t>注文</t>
  </si>
  <si>
    <t>成果</t>
  </si>
  <si>
    <t>見積</t>
  </si>
  <si>
    <t>個数</t>
  </si>
  <si>
    <t>新規</t>
  </si>
  <si>
    <t>新規</t>
  </si>
  <si>
    <t>全訪問</t>
  </si>
  <si>
    <t>商談</t>
  </si>
  <si>
    <t>納品</t>
  </si>
  <si>
    <t>全比率</t>
  </si>
  <si>
    <t>注文</t>
  </si>
  <si>
    <t>未達成</t>
  </si>
  <si>
    <t>サポート</t>
  </si>
  <si>
    <t>見積</t>
  </si>
  <si>
    <t>納品</t>
  </si>
  <si>
    <t>未成果</t>
  </si>
  <si>
    <t>予約</t>
  </si>
  <si>
    <t>未応対</t>
  </si>
  <si>
    <t>コメント</t>
  </si>
  <si>
    <t>山下商事</t>
  </si>
  <si>
    <t>熊本物産</t>
  </si>
  <si>
    <t>田中物流</t>
  </si>
  <si>
    <t>大下産業</t>
  </si>
  <si>
    <t>崎山商店</t>
  </si>
  <si>
    <t>山室システム</t>
  </si>
  <si>
    <t>海山電器</t>
  </si>
  <si>
    <t>青空航空</t>
  </si>
  <si>
    <t>東京事務機器</t>
  </si>
  <si>
    <t>山下　太郎</t>
  </si>
  <si>
    <t>営業１課</t>
  </si>
  <si>
    <t>課長</t>
  </si>
  <si>
    <t>部長</t>
  </si>
  <si>
    <t>社長</t>
  </si>
  <si>
    <t>担当者留守</t>
  </si>
  <si>
    <t>来週見積持参</t>
  </si>
  <si>
    <t>部品交換</t>
  </si>
  <si>
    <t>価格が合わない</t>
  </si>
  <si>
    <t>請求来月回し</t>
  </si>
  <si>
    <t>来月の１０日納品予定</t>
  </si>
  <si>
    <t>来週返答待ち</t>
  </si>
  <si>
    <t>3</t>
  </si>
  <si>
    <t>14</t>
  </si>
  <si>
    <t>サポート</t>
  </si>
  <si>
    <t>滞在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</si>
</sst>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:&quot;00"/>
    <numFmt numFmtId="177" formatCode="@&quot;年&quot;"/>
    <numFmt numFmtId="178" formatCode="@&quot;月&quot;"/>
    <numFmt numFmtId="179" formatCode="@&quot;日&quot;"/>
    <numFmt numFmtId="180" formatCode="0.000000"/>
    <numFmt numFmtId="181" formatCode="0.00000"/>
    <numFmt numFmtId="182" formatCode="0.0000"/>
    <numFmt numFmtId="183" formatCode="0.0%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.25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8" fontId="0" fillId="0" borderId="7" xfId="16" applyBorder="1" applyAlignment="1">
      <alignment shrinkToFit="1"/>
    </xf>
    <xf numFmtId="183" fontId="0" fillId="0" borderId="8" xfId="15" applyNumberFormat="1" applyBorder="1" applyAlignment="1">
      <alignment shrinkToFit="1"/>
    </xf>
    <xf numFmtId="38" fontId="0" fillId="0" borderId="9" xfId="16" applyBorder="1" applyAlignment="1">
      <alignment shrinkToFit="1"/>
    </xf>
    <xf numFmtId="183" fontId="0" fillId="0" borderId="2" xfId="15" applyNumberFormat="1" applyBorder="1" applyAlignment="1">
      <alignment shrinkToFit="1"/>
    </xf>
    <xf numFmtId="176" fontId="0" fillId="0" borderId="5" xfId="0" applyNumberFormat="1" applyBorder="1" applyAlignment="1">
      <alignment shrinkToFit="1"/>
    </xf>
    <xf numFmtId="0" fontId="0" fillId="0" borderId="5" xfId="0" applyBorder="1" applyAlignment="1">
      <alignment shrinkToFit="1"/>
    </xf>
    <xf numFmtId="0" fontId="2" fillId="0" borderId="5" xfId="0" applyFont="1" applyBorder="1" applyAlignment="1">
      <alignment horizontal="center" shrinkToFit="1"/>
    </xf>
    <xf numFmtId="176" fontId="0" fillId="0" borderId="7" xfId="0" applyNumberFormat="1" applyBorder="1" applyAlignment="1">
      <alignment shrinkToFit="1"/>
    </xf>
    <xf numFmtId="0" fontId="0" fillId="0" borderId="7" xfId="0" applyBorder="1" applyAlignment="1">
      <alignment shrinkToFit="1"/>
    </xf>
    <xf numFmtId="176" fontId="0" fillId="0" borderId="9" xfId="0" applyNumberForma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38" fontId="0" fillId="0" borderId="5" xfId="16" applyBorder="1" applyAlignment="1">
      <alignment shrinkToFit="1"/>
    </xf>
    <xf numFmtId="38" fontId="0" fillId="0" borderId="6" xfId="16" applyBorder="1" applyAlignment="1">
      <alignment shrinkToFit="1"/>
    </xf>
    <xf numFmtId="38" fontId="0" fillId="0" borderId="8" xfId="16" applyBorder="1" applyAlignment="1">
      <alignment shrinkToFit="1"/>
    </xf>
    <xf numFmtId="38" fontId="0" fillId="0" borderId="2" xfId="16" applyBorder="1" applyAlignment="1">
      <alignment shrinkToFit="1"/>
    </xf>
    <xf numFmtId="38" fontId="0" fillId="0" borderId="13" xfId="16" applyBorder="1" applyAlignment="1">
      <alignment shrinkToFit="1"/>
    </xf>
    <xf numFmtId="38" fontId="0" fillId="0" borderId="14" xfId="16" applyBorder="1" applyAlignment="1">
      <alignment shrinkToFit="1"/>
    </xf>
    <xf numFmtId="38" fontId="0" fillId="0" borderId="15" xfId="16" applyBorder="1" applyAlignment="1">
      <alignment shrinkToFit="1"/>
    </xf>
    <xf numFmtId="183" fontId="2" fillId="0" borderId="8" xfId="15" applyNumberFormat="1" applyFont="1" applyBorder="1" applyAlignment="1">
      <alignment shrinkToFit="1"/>
    </xf>
    <xf numFmtId="183" fontId="2" fillId="0" borderId="2" xfId="15" applyNumberFormat="1" applyFont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2" borderId="17" xfId="0" applyFill="1" applyBorder="1" applyAlignment="1">
      <alignment horizontal="center" shrinkToFit="1"/>
    </xf>
    <xf numFmtId="0" fontId="0" fillId="2" borderId="18" xfId="0" applyFill="1" applyBorder="1" applyAlignment="1">
      <alignment horizontal="center" shrinkToFit="1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0" borderId="20" xfId="0" applyBorder="1" applyAlignment="1">
      <alignment/>
    </xf>
    <xf numFmtId="176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38" fontId="0" fillId="0" borderId="0" xfId="16" applyBorder="1" applyAlignment="1">
      <alignment shrinkToFit="1"/>
    </xf>
    <xf numFmtId="0" fontId="0" fillId="0" borderId="0" xfId="0" applyFill="1" applyBorder="1" applyAlignment="1">
      <alignment horizontal="center"/>
    </xf>
    <xf numFmtId="183" fontId="2" fillId="0" borderId="0" xfId="15" applyNumberFormat="1" applyFont="1" applyBorder="1" applyAlignment="1">
      <alignment shrinkToFit="1"/>
    </xf>
    <xf numFmtId="183" fontId="0" fillId="0" borderId="0" xfId="15" applyNumberFormat="1" applyBorder="1" applyAlignment="1">
      <alignment shrinkToFit="1"/>
    </xf>
    <xf numFmtId="0" fontId="0" fillId="0" borderId="20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shrinkToFit="1"/>
    </xf>
    <xf numFmtId="0" fontId="2" fillId="3" borderId="23" xfId="0" applyFont="1" applyFill="1" applyBorder="1" applyAlignment="1">
      <alignment horizontal="center" shrinkToFit="1"/>
    </xf>
    <xf numFmtId="0" fontId="2" fillId="3" borderId="24" xfId="0" applyFont="1" applyFill="1" applyBorder="1" applyAlignment="1">
      <alignment horizontal="center" shrinkToFit="1"/>
    </xf>
    <xf numFmtId="0" fontId="3" fillId="4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訪問内容</a:t>
            </a:r>
          </a:p>
        </c:rich>
      </c:tx>
      <c:layout>
        <c:manualLayout>
          <c:xMode val="factor"/>
          <c:yMode val="factor"/>
          <c:x val="-0.37725"/>
          <c:y val="-0.0215"/>
        </c:manualLayout>
      </c:layout>
      <c:spPr>
        <a:noFill/>
      </c:spPr>
    </c:title>
    <c:plotArea>
      <c:layout>
        <c:manualLayout>
          <c:xMode val="edge"/>
          <c:yMode val="edge"/>
          <c:x val="0.18"/>
          <c:y val="0.165"/>
          <c:w val="0.3685"/>
          <c:h val="0.76925"/>
        </c:manualLayout>
      </c:layout>
      <c:pieChart>
        <c:varyColors val="1"/>
        <c:ser>
          <c:idx val="0"/>
          <c:order val="0"/>
          <c:tx>
            <c:strRef>
              <c:f>'業務日報'!$B$39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'業務日報'!$A$41:$A$44</c:f>
              <c:strCache/>
            </c:strRef>
          </c:cat>
          <c:val>
            <c:numRef>
              <c:f>'業務日報'!$B$41:$B$44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19275"/>
          <c:w val="0.242"/>
          <c:h val="0.60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商談内容</a:t>
            </a:r>
          </a:p>
        </c:rich>
      </c:tx>
      <c:layout>
        <c:manualLayout>
          <c:xMode val="factor"/>
          <c:yMode val="factor"/>
          <c:x val="-0.397"/>
          <c:y val="-0.0215"/>
        </c:manualLayout>
      </c:layout>
      <c:spPr>
        <a:noFill/>
      </c:spPr>
    </c:title>
    <c:plotArea>
      <c:layout>
        <c:manualLayout>
          <c:xMode val="edge"/>
          <c:yMode val="edge"/>
          <c:x val="0.1445"/>
          <c:y val="0.15075"/>
          <c:w val="0.324"/>
          <c:h val="0.806"/>
        </c:manualLayout>
      </c:layout>
      <c:pieChart>
        <c:varyColors val="1"/>
        <c:ser>
          <c:idx val="0"/>
          <c:order val="0"/>
          <c:tx>
            <c:strRef>
              <c:f>'業務日報'!$H$39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'業務日報'!$G$40:$G$43</c:f>
              <c:strCache/>
            </c:strRef>
          </c:cat>
          <c:val>
            <c:numRef>
              <c:f>'業務日報'!$H$40:$H$43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16425"/>
          <c:w val="0.183"/>
          <c:h val="0.62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57150</xdr:rowOff>
    </xdr:from>
    <xdr:to>
      <xdr:col>4</xdr:col>
      <xdr:colOff>1000125</xdr:colOff>
      <xdr:row>62</xdr:row>
      <xdr:rowOff>104775</xdr:rowOff>
    </xdr:to>
    <xdr:graphicFrame>
      <xdr:nvGraphicFramePr>
        <xdr:cNvPr id="1" name="Chart 8"/>
        <xdr:cNvGraphicFramePr/>
      </xdr:nvGraphicFramePr>
      <xdr:xfrm>
        <a:off x="38100" y="8972550"/>
        <a:ext cx="276225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1066800</xdr:colOff>
      <xdr:row>54</xdr:row>
      <xdr:rowOff>57150</xdr:rowOff>
    </xdr:from>
    <xdr:to>
      <xdr:col>8</xdr:col>
      <xdr:colOff>533400</xdr:colOff>
      <xdr:row>62</xdr:row>
      <xdr:rowOff>104775</xdr:rowOff>
    </xdr:to>
    <xdr:graphicFrame>
      <xdr:nvGraphicFramePr>
        <xdr:cNvPr id="2" name="Chart 9"/>
        <xdr:cNvGraphicFramePr/>
      </xdr:nvGraphicFramePr>
      <xdr:xfrm>
        <a:off x="2867025" y="8972550"/>
        <a:ext cx="32099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40</xdr:row>
      <xdr:rowOff>0</xdr:rowOff>
    </xdr:from>
    <xdr:to>
      <xdr:col>3</xdr:col>
      <xdr:colOff>200025</xdr:colOff>
      <xdr:row>42</xdr:row>
      <xdr:rowOff>19050</xdr:rowOff>
    </xdr:to>
    <xdr:sp>
      <xdr:nvSpPr>
        <xdr:cNvPr id="3" name="AutoShape 15"/>
        <xdr:cNvSpPr>
          <a:spLocks/>
        </xdr:cNvSpPr>
      </xdr:nvSpPr>
      <xdr:spPr>
        <a:xfrm>
          <a:off x="1362075" y="6791325"/>
          <a:ext cx="152400" cy="3429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19050</xdr:rowOff>
    </xdr:from>
    <xdr:to>
      <xdr:col>5</xdr:col>
      <xdr:colOff>1219200</xdr:colOff>
      <xdr:row>41</xdr:row>
      <xdr:rowOff>19050</xdr:rowOff>
    </xdr:to>
    <xdr:sp>
      <xdr:nvSpPr>
        <xdr:cNvPr id="4" name="Line 16"/>
        <xdr:cNvSpPr>
          <a:spLocks/>
        </xdr:cNvSpPr>
      </xdr:nvSpPr>
      <xdr:spPr>
        <a:xfrm>
          <a:off x="1495425" y="6972300"/>
          <a:ext cx="2809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4" sqref="A4:B4"/>
    </sheetView>
  </sheetViews>
  <sheetFormatPr defaultColWidth="9.00390625" defaultRowHeight="13.5"/>
  <cols>
    <col min="1" max="1" width="4.50390625" style="0" bestFit="1" customWidth="1"/>
    <col min="2" max="4" width="6.375" style="0" customWidth="1"/>
    <col min="5" max="5" width="16.875" style="0" customWidth="1"/>
    <col min="6" max="6" width="18.625" style="0" customWidth="1"/>
    <col min="7" max="7" width="5.625" style="0" customWidth="1"/>
    <col min="8" max="10" width="8.00390625" style="0" customWidth="1"/>
    <col min="11" max="11" width="9.625" style="0" customWidth="1"/>
    <col min="12" max="12" width="7.875" style="0" hidden="1" customWidth="1"/>
    <col min="13" max="14" width="9.00390625" style="0" hidden="1" customWidth="1"/>
  </cols>
  <sheetData>
    <row r="1" spans="1:10" ht="21">
      <c r="A1" s="60" t="s">
        <v>0</v>
      </c>
      <c r="B1" s="60"/>
      <c r="C1" s="60"/>
      <c r="D1" s="60"/>
      <c r="E1" s="60"/>
      <c r="F1" s="60"/>
      <c r="H1" s="1" t="s">
        <v>10</v>
      </c>
      <c r="I1" s="2" t="s">
        <v>55</v>
      </c>
      <c r="J1" s="3" t="s">
        <v>56</v>
      </c>
    </row>
    <row r="2" ht="14.25" thickBot="1"/>
    <row r="3" spans="1:10" ht="13.5">
      <c r="A3" s="63" t="s">
        <v>1</v>
      </c>
      <c r="B3" s="64"/>
      <c r="C3" s="64" t="s">
        <v>2</v>
      </c>
      <c r="D3" s="64"/>
      <c r="E3" s="64"/>
      <c r="F3" s="8" t="s">
        <v>3</v>
      </c>
      <c r="H3" s="5" t="s">
        <v>45</v>
      </c>
      <c r="I3" s="7" t="s">
        <v>46</v>
      </c>
      <c r="J3" s="8" t="s">
        <v>47</v>
      </c>
    </row>
    <row r="4" spans="1:10" ht="30" customHeight="1" thickBot="1">
      <c r="A4" s="61">
        <v>12</v>
      </c>
      <c r="B4" s="62"/>
      <c r="C4" s="62" t="s">
        <v>43</v>
      </c>
      <c r="D4" s="62"/>
      <c r="E4" s="62"/>
      <c r="F4" s="56" t="s">
        <v>44</v>
      </c>
      <c r="H4" s="54"/>
      <c r="I4" s="55"/>
      <c r="J4" s="4"/>
    </row>
    <row r="5" ht="7.5" customHeight="1" thickBot="1"/>
    <row r="6" spans="1:10" ht="13.5">
      <c r="A6" s="63"/>
      <c r="B6" s="67" t="s">
        <v>4</v>
      </c>
      <c r="C6" s="67"/>
      <c r="D6" s="67"/>
      <c r="E6" s="68" t="s">
        <v>5</v>
      </c>
      <c r="F6" s="68" t="s">
        <v>7</v>
      </c>
      <c r="G6" s="68" t="s">
        <v>20</v>
      </c>
      <c r="H6" s="68" t="s">
        <v>16</v>
      </c>
      <c r="I6" s="68" t="s">
        <v>18</v>
      </c>
      <c r="J6" s="65" t="s">
        <v>12</v>
      </c>
    </row>
    <row r="7" spans="1:10" ht="14.25" thickBot="1">
      <c r="A7" s="72"/>
      <c r="B7" s="6" t="s">
        <v>8</v>
      </c>
      <c r="C7" s="6" t="s">
        <v>9</v>
      </c>
      <c r="D7" s="6" t="s">
        <v>58</v>
      </c>
      <c r="E7" s="69"/>
      <c r="F7" s="69"/>
      <c r="G7" s="73"/>
      <c r="H7" s="69"/>
      <c r="I7" s="69"/>
      <c r="J7" s="66"/>
    </row>
    <row r="8" spans="1:14" ht="12.75" customHeight="1">
      <c r="A8" s="21">
        <v>1</v>
      </c>
      <c r="B8" s="13">
        <v>830</v>
      </c>
      <c r="C8" s="13">
        <v>920</v>
      </c>
      <c r="D8" s="13">
        <f>IF(AND(L8=0,M8=0),"",ROUNDDOWN((N8)/60,0)*100+(N8-(ROUNDDOWN((N8)/60,0)*60)))</f>
        <v>50</v>
      </c>
      <c r="E8" s="14" t="s">
        <v>34</v>
      </c>
      <c r="F8" s="14" t="s">
        <v>48</v>
      </c>
      <c r="G8" s="24" t="s">
        <v>19</v>
      </c>
      <c r="H8" s="15" t="s">
        <v>32</v>
      </c>
      <c r="I8" s="27"/>
      <c r="J8" s="28"/>
      <c r="L8">
        <f>ROUNDDOWN(B8/100,0)*60+B8-(ROUNDDOWN(B8/100,0)*100)</f>
        <v>510</v>
      </c>
      <c r="M8">
        <f>ROUNDDOWN(C8/100,0)*60+C8-(ROUNDDOWN(C8/100,0)*100)</f>
        <v>560</v>
      </c>
      <c r="N8">
        <f>M8-L8</f>
        <v>50</v>
      </c>
    </row>
    <row r="9" spans="1:14" ht="12.75" customHeight="1">
      <c r="A9" s="22">
        <v>2</v>
      </c>
      <c r="B9" s="16">
        <v>1020</v>
      </c>
      <c r="C9" s="16">
        <v>1130</v>
      </c>
      <c r="D9" s="16">
        <f aca="true" t="shared" si="0" ref="D9:D37">IF(AND(L9=0,M9=0),"",ROUNDDOWN((N9)/60,0)*100+(N9-(ROUNDDOWN((N9)/60,0)*60)))</f>
        <v>110</v>
      </c>
      <c r="E9" s="17" t="s">
        <v>35</v>
      </c>
      <c r="F9" s="17"/>
      <c r="G9" s="25"/>
      <c r="H9" s="25" t="s">
        <v>25</v>
      </c>
      <c r="I9" s="9">
        <v>2</v>
      </c>
      <c r="J9" s="29">
        <v>12000</v>
      </c>
      <c r="L9">
        <f aca="true" t="shared" si="1" ref="L9:L37">ROUNDDOWN(B9/100,0)*60+B9-(ROUNDDOWN(B9/100,0)*100)</f>
        <v>620</v>
      </c>
      <c r="M9">
        <f aca="true" t="shared" si="2" ref="M9:M37">ROUNDDOWN(C9/100,0)*60+C9-(ROUNDDOWN(C9/100,0)*100)</f>
        <v>690</v>
      </c>
      <c r="N9">
        <f aca="true" t="shared" si="3" ref="N9:N37">M9-L9</f>
        <v>70</v>
      </c>
    </row>
    <row r="10" spans="1:14" ht="12.75" customHeight="1">
      <c r="A10" s="22">
        <v>3</v>
      </c>
      <c r="B10" s="16">
        <v>1200</v>
      </c>
      <c r="C10" s="16">
        <v>1230</v>
      </c>
      <c r="D10" s="16">
        <f t="shared" si="0"/>
        <v>30</v>
      </c>
      <c r="E10" s="17" t="s">
        <v>36</v>
      </c>
      <c r="F10" s="17" t="s">
        <v>49</v>
      </c>
      <c r="G10" s="25" t="s">
        <v>19</v>
      </c>
      <c r="H10" s="25" t="s">
        <v>28</v>
      </c>
      <c r="I10" s="9"/>
      <c r="J10" s="29"/>
      <c r="L10">
        <f t="shared" si="1"/>
        <v>720</v>
      </c>
      <c r="M10">
        <f t="shared" si="2"/>
        <v>750</v>
      </c>
      <c r="N10">
        <f t="shared" si="3"/>
        <v>30</v>
      </c>
    </row>
    <row r="11" spans="1:14" ht="12.75" customHeight="1">
      <c r="A11" s="22">
        <v>4</v>
      </c>
      <c r="B11" s="16">
        <v>1310</v>
      </c>
      <c r="C11" s="16">
        <v>1330</v>
      </c>
      <c r="D11" s="16">
        <f t="shared" si="0"/>
        <v>20</v>
      </c>
      <c r="E11" s="17" t="s">
        <v>37</v>
      </c>
      <c r="F11" s="17"/>
      <c r="G11" s="25"/>
      <c r="H11" s="25" t="s">
        <v>29</v>
      </c>
      <c r="I11" s="9"/>
      <c r="J11" s="29"/>
      <c r="L11">
        <f t="shared" si="1"/>
        <v>790</v>
      </c>
      <c r="M11">
        <f t="shared" si="2"/>
        <v>810</v>
      </c>
      <c r="N11">
        <f t="shared" si="3"/>
        <v>20</v>
      </c>
    </row>
    <row r="12" spans="1:14" ht="12.75" customHeight="1">
      <c r="A12" s="22">
        <v>5</v>
      </c>
      <c r="B12" s="16">
        <v>1340</v>
      </c>
      <c r="C12" s="16">
        <v>1350</v>
      </c>
      <c r="D12" s="16">
        <f t="shared" si="0"/>
        <v>10</v>
      </c>
      <c r="E12" s="17" t="s">
        <v>38</v>
      </c>
      <c r="F12" s="17" t="s">
        <v>50</v>
      </c>
      <c r="G12" s="25"/>
      <c r="H12" s="25" t="s">
        <v>27</v>
      </c>
      <c r="I12" s="9"/>
      <c r="J12" s="29"/>
      <c r="L12">
        <f t="shared" si="1"/>
        <v>820</v>
      </c>
      <c r="M12">
        <f t="shared" si="2"/>
        <v>830</v>
      </c>
      <c r="N12">
        <f t="shared" si="3"/>
        <v>10</v>
      </c>
    </row>
    <row r="13" spans="1:14" ht="12.75" customHeight="1">
      <c r="A13" s="22">
        <v>6</v>
      </c>
      <c r="B13" s="16">
        <v>1420</v>
      </c>
      <c r="C13" s="16">
        <v>1450</v>
      </c>
      <c r="D13" s="16">
        <f t="shared" si="0"/>
        <v>30</v>
      </c>
      <c r="E13" s="17" t="s">
        <v>39</v>
      </c>
      <c r="F13" s="17" t="s">
        <v>51</v>
      </c>
      <c r="G13" s="25" t="s">
        <v>19</v>
      </c>
      <c r="H13" s="25" t="s">
        <v>30</v>
      </c>
      <c r="I13" s="9"/>
      <c r="J13" s="29"/>
      <c r="L13">
        <f t="shared" si="1"/>
        <v>860</v>
      </c>
      <c r="M13">
        <f t="shared" si="2"/>
        <v>890</v>
      </c>
      <c r="N13">
        <f t="shared" si="3"/>
        <v>30</v>
      </c>
    </row>
    <row r="14" spans="1:14" ht="12.75" customHeight="1">
      <c r="A14" s="22">
        <v>7</v>
      </c>
      <c r="B14" s="16">
        <v>1520</v>
      </c>
      <c r="C14" s="16">
        <v>1530</v>
      </c>
      <c r="D14" s="16">
        <f t="shared" si="0"/>
        <v>10</v>
      </c>
      <c r="E14" s="17" t="s">
        <v>40</v>
      </c>
      <c r="F14" s="17" t="s">
        <v>52</v>
      </c>
      <c r="G14" s="25"/>
      <c r="H14" s="25" t="s">
        <v>25</v>
      </c>
      <c r="I14" s="9">
        <v>4</v>
      </c>
      <c r="J14" s="29">
        <v>24000</v>
      </c>
      <c r="L14">
        <f t="shared" si="1"/>
        <v>920</v>
      </c>
      <c r="M14">
        <f t="shared" si="2"/>
        <v>930</v>
      </c>
      <c r="N14">
        <f t="shared" si="3"/>
        <v>10</v>
      </c>
    </row>
    <row r="15" spans="1:14" ht="12.75" customHeight="1">
      <c r="A15" s="22">
        <v>8</v>
      </c>
      <c r="B15" s="16">
        <v>1545</v>
      </c>
      <c r="C15" s="16">
        <v>1600</v>
      </c>
      <c r="D15" s="16">
        <f t="shared" si="0"/>
        <v>15</v>
      </c>
      <c r="E15" s="17" t="s">
        <v>41</v>
      </c>
      <c r="F15" s="17" t="s">
        <v>53</v>
      </c>
      <c r="G15" s="25"/>
      <c r="H15" s="25" t="s">
        <v>31</v>
      </c>
      <c r="I15" s="9"/>
      <c r="J15" s="29"/>
      <c r="L15">
        <f t="shared" si="1"/>
        <v>945</v>
      </c>
      <c r="M15">
        <f t="shared" si="2"/>
        <v>960</v>
      </c>
      <c r="N15">
        <f t="shared" si="3"/>
        <v>15</v>
      </c>
    </row>
    <row r="16" spans="1:14" ht="12.75" customHeight="1">
      <c r="A16" s="22">
        <v>9</v>
      </c>
      <c r="B16" s="16">
        <v>1620</v>
      </c>
      <c r="C16" s="16">
        <v>1640</v>
      </c>
      <c r="D16" s="16">
        <f t="shared" si="0"/>
        <v>20</v>
      </c>
      <c r="E16" s="17" t="s">
        <v>42</v>
      </c>
      <c r="F16" s="17" t="s">
        <v>54</v>
      </c>
      <c r="G16" s="25"/>
      <c r="H16" s="25" t="s">
        <v>28</v>
      </c>
      <c r="I16" s="9"/>
      <c r="J16" s="29"/>
      <c r="L16">
        <f t="shared" si="1"/>
        <v>980</v>
      </c>
      <c r="M16">
        <f t="shared" si="2"/>
        <v>1000</v>
      </c>
      <c r="N16">
        <f t="shared" si="3"/>
        <v>20</v>
      </c>
    </row>
    <row r="17" spans="1:14" ht="12.75" customHeight="1" thickBot="1">
      <c r="A17" s="23">
        <v>10</v>
      </c>
      <c r="B17" s="18"/>
      <c r="C17" s="18"/>
      <c r="D17" s="18">
        <f t="shared" si="0"/>
      </c>
      <c r="E17" s="19"/>
      <c r="F17" s="19"/>
      <c r="G17" s="26"/>
      <c r="H17" s="26"/>
      <c r="I17" s="11"/>
      <c r="J17" s="30"/>
      <c r="L17">
        <f t="shared" si="1"/>
        <v>0</v>
      </c>
      <c r="M17">
        <f t="shared" si="2"/>
        <v>0</v>
      </c>
      <c r="N17">
        <f t="shared" si="3"/>
        <v>0</v>
      </c>
    </row>
    <row r="18" spans="1:14" ht="12.75" customHeight="1">
      <c r="A18" s="21">
        <v>11</v>
      </c>
      <c r="B18" s="13"/>
      <c r="C18" s="13"/>
      <c r="D18" s="13">
        <f t="shared" si="0"/>
      </c>
      <c r="E18" s="14"/>
      <c r="F18" s="14"/>
      <c r="G18" s="24"/>
      <c r="H18" s="24"/>
      <c r="I18" s="27"/>
      <c r="J18" s="28"/>
      <c r="L18">
        <f t="shared" si="1"/>
        <v>0</v>
      </c>
      <c r="M18">
        <f t="shared" si="2"/>
        <v>0</v>
      </c>
      <c r="N18">
        <f t="shared" si="3"/>
        <v>0</v>
      </c>
    </row>
    <row r="19" spans="1:14" ht="12.75" customHeight="1">
      <c r="A19" s="22">
        <v>12</v>
      </c>
      <c r="B19" s="16"/>
      <c r="C19" s="16"/>
      <c r="D19" s="16">
        <f t="shared" si="0"/>
      </c>
      <c r="E19" s="17"/>
      <c r="F19" s="17"/>
      <c r="G19" s="25"/>
      <c r="H19" s="25"/>
      <c r="I19" s="9"/>
      <c r="J19" s="29"/>
      <c r="L19">
        <f t="shared" si="1"/>
        <v>0</v>
      </c>
      <c r="M19">
        <f t="shared" si="2"/>
        <v>0</v>
      </c>
      <c r="N19">
        <f t="shared" si="3"/>
        <v>0</v>
      </c>
    </row>
    <row r="20" spans="1:14" ht="12.75" customHeight="1">
      <c r="A20" s="22">
        <v>13</v>
      </c>
      <c r="B20" s="16"/>
      <c r="C20" s="16"/>
      <c r="D20" s="16">
        <f t="shared" si="0"/>
      </c>
      <c r="E20" s="17"/>
      <c r="F20" s="17"/>
      <c r="G20" s="25"/>
      <c r="H20" s="25"/>
      <c r="I20" s="9"/>
      <c r="J20" s="29"/>
      <c r="L20">
        <f t="shared" si="1"/>
        <v>0</v>
      </c>
      <c r="M20">
        <f t="shared" si="2"/>
        <v>0</v>
      </c>
      <c r="N20">
        <f t="shared" si="3"/>
        <v>0</v>
      </c>
    </row>
    <row r="21" spans="1:14" ht="12.75" customHeight="1">
      <c r="A21" s="22">
        <v>14</v>
      </c>
      <c r="B21" s="16"/>
      <c r="C21" s="16"/>
      <c r="D21" s="16">
        <f t="shared" si="0"/>
      </c>
      <c r="E21" s="17"/>
      <c r="F21" s="17"/>
      <c r="G21" s="25"/>
      <c r="H21" s="25"/>
      <c r="I21" s="9"/>
      <c r="J21" s="29"/>
      <c r="L21">
        <f t="shared" si="1"/>
        <v>0</v>
      </c>
      <c r="M21">
        <f t="shared" si="2"/>
        <v>0</v>
      </c>
      <c r="N21">
        <f t="shared" si="3"/>
        <v>0</v>
      </c>
    </row>
    <row r="22" spans="1:14" ht="12.75" customHeight="1">
      <c r="A22" s="22">
        <v>15</v>
      </c>
      <c r="B22" s="16"/>
      <c r="C22" s="16"/>
      <c r="D22" s="16">
        <f t="shared" si="0"/>
      </c>
      <c r="E22" s="17"/>
      <c r="F22" s="17"/>
      <c r="G22" s="25"/>
      <c r="H22" s="25"/>
      <c r="I22" s="9"/>
      <c r="J22" s="29"/>
      <c r="L22">
        <f t="shared" si="1"/>
        <v>0</v>
      </c>
      <c r="M22">
        <f t="shared" si="2"/>
        <v>0</v>
      </c>
      <c r="N22">
        <f t="shared" si="3"/>
        <v>0</v>
      </c>
    </row>
    <row r="23" spans="1:14" ht="12.75" customHeight="1">
      <c r="A23" s="22">
        <v>16</v>
      </c>
      <c r="B23" s="16"/>
      <c r="C23" s="16"/>
      <c r="D23" s="16">
        <f t="shared" si="0"/>
      </c>
      <c r="E23" s="17"/>
      <c r="F23" s="17"/>
      <c r="G23" s="25"/>
      <c r="H23" s="25"/>
      <c r="I23" s="9"/>
      <c r="J23" s="29"/>
      <c r="L23">
        <f t="shared" si="1"/>
        <v>0</v>
      </c>
      <c r="M23">
        <f t="shared" si="2"/>
        <v>0</v>
      </c>
      <c r="N23">
        <f t="shared" si="3"/>
        <v>0</v>
      </c>
    </row>
    <row r="24" spans="1:14" ht="12.75" customHeight="1">
      <c r="A24" s="22">
        <v>17</v>
      </c>
      <c r="B24" s="16"/>
      <c r="C24" s="16"/>
      <c r="D24" s="16">
        <f t="shared" si="0"/>
      </c>
      <c r="E24" s="17"/>
      <c r="F24" s="17"/>
      <c r="G24" s="25"/>
      <c r="H24" s="25"/>
      <c r="I24" s="9"/>
      <c r="J24" s="29"/>
      <c r="L24">
        <f t="shared" si="1"/>
        <v>0</v>
      </c>
      <c r="M24">
        <f t="shared" si="2"/>
        <v>0</v>
      </c>
      <c r="N24">
        <f t="shared" si="3"/>
        <v>0</v>
      </c>
    </row>
    <row r="25" spans="1:14" ht="12.75" customHeight="1">
      <c r="A25" s="22">
        <v>18</v>
      </c>
      <c r="B25" s="16"/>
      <c r="C25" s="16"/>
      <c r="D25" s="16">
        <f t="shared" si="0"/>
      </c>
      <c r="E25" s="17"/>
      <c r="F25" s="17"/>
      <c r="G25" s="25"/>
      <c r="H25" s="25"/>
      <c r="I25" s="9"/>
      <c r="J25" s="29"/>
      <c r="L25">
        <f t="shared" si="1"/>
        <v>0</v>
      </c>
      <c r="M25">
        <f t="shared" si="2"/>
        <v>0</v>
      </c>
      <c r="N25">
        <f t="shared" si="3"/>
        <v>0</v>
      </c>
    </row>
    <row r="26" spans="1:14" ht="12.75" customHeight="1">
      <c r="A26" s="22">
        <v>19</v>
      </c>
      <c r="B26" s="16"/>
      <c r="C26" s="16"/>
      <c r="D26" s="16">
        <f t="shared" si="0"/>
      </c>
      <c r="E26" s="17"/>
      <c r="F26" s="17"/>
      <c r="G26" s="25"/>
      <c r="H26" s="25"/>
      <c r="I26" s="9"/>
      <c r="J26" s="29"/>
      <c r="L26">
        <f t="shared" si="1"/>
        <v>0</v>
      </c>
      <c r="M26">
        <f t="shared" si="2"/>
        <v>0</v>
      </c>
      <c r="N26">
        <f t="shared" si="3"/>
        <v>0</v>
      </c>
    </row>
    <row r="27" spans="1:14" ht="12.75" customHeight="1" thickBot="1">
      <c r="A27" s="23">
        <v>20</v>
      </c>
      <c r="B27" s="18"/>
      <c r="C27" s="18"/>
      <c r="D27" s="18">
        <f t="shared" si="0"/>
      </c>
      <c r="E27" s="19"/>
      <c r="F27" s="19"/>
      <c r="G27" s="26"/>
      <c r="H27" s="26"/>
      <c r="I27" s="11"/>
      <c r="J27" s="30"/>
      <c r="L27">
        <f t="shared" si="1"/>
        <v>0</v>
      </c>
      <c r="M27">
        <f t="shared" si="2"/>
        <v>0</v>
      </c>
      <c r="N27">
        <f t="shared" si="3"/>
        <v>0</v>
      </c>
    </row>
    <row r="28" spans="1:14" ht="12.75" customHeight="1">
      <c r="A28" s="21">
        <v>21</v>
      </c>
      <c r="B28" s="13"/>
      <c r="C28" s="13"/>
      <c r="D28" s="14">
        <f t="shared" si="0"/>
      </c>
      <c r="E28" s="14"/>
      <c r="F28" s="14"/>
      <c r="G28" s="24"/>
      <c r="H28" s="24"/>
      <c r="I28" s="27"/>
      <c r="J28" s="28"/>
      <c r="L28">
        <f t="shared" si="1"/>
        <v>0</v>
      </c>
      <c r="M28">
        <f t="shared" si="2"/>
        <v>0</v>
      </c>
      <c r="N28">
        <f t="shared" si="3"/>
        <v>0</v>
      </c>
    </row>
    <row r="29" spans="1:14" ht="12.75" customHeight="1">
      <c r="A29" s="22">
        <v>22</v>
      </c>
      <c r="B29" s="16"/>
      <c r="C29" s="16"/>
      <c r="D29" s="17">
        <f t="shared" si="0"/>
      </c>
      <c r="E29" s="17"/>
      <c r="F29" s="17"/>
      <c r="G29" s="25"/>
      <c r="H29" s="25"/>
      <c r="I29" s="9"/>
      <c r="J29" s="29"/>
      <c r="L29">
        <f t="shared" si="1"/>
        <v>0</v>
      </c>
      <c r="M29">
        <f t="shared" si="2"/>
        <v>0</v>
      </c>
      <c r="N29">
        <f t="shared" si="3"/>
        <v>0</v>
      </c>
    </row>
    <row r="30" spans="1:14" ht="12.75" customHeight="1">
      <c r="A30" s="22">
        <v>23</v>
      </c>
      <c r="B30" s="16"/>
      <c r="C30" s="16"/>
      <c r="D30" s="17">
        <f t="shared" si="0"/>
      </c>
      <c r="E30" s="17"/>
      <c r="F30" s="17"/>
      <c r="G30" s="25"/>
      <c r="H30" s="25"/>
      <c r="I30" s="9"/>
      <c r="J30" s="29"/>
      <c r="L30">
        <f t="shared" si="1"/>
        <v>0</v>
      </c>
      <c r="M30">
        <f t="shared" si="2"/>
        <v>0</v>
      </c>
      <c r="N30">
        <f t="shared" si="3"/>
        <v>0</v>
      </c>
    </row>
    <row r="31" spans="1:14" ht="12.75" customHeight="1">
      <c r="A31" s="22">
        <v>24</v>
      </c>
      <c r="B31" s="16"/>
      <c r="C31" s="16"/>
      <c r="D31" s="17">
        <f t="shared" si="0"/>
      </c>
      <c r="E31" s="17"/>
      <c r="F31" s="17"/>
      <c r="G31" s="25"/>
      <c r="H31" s="25"/>
      <c r="I31" s="9"/>
      <c r="J31" s="29"/>
      <c r="L31">
        <f t="shared" si="1"/>
        <v>0</v>
      </c>
      <c r="M31">
        <f t="shared" si="2"/>
        <v>0</v>
      </c>
      <c r="N31">
        <f t="shared" si="3"/>
        <v>0</v>
      </c>
    </row>
    <row r="32" spans="1:14" ht="12.75" customHeight="1">
      <c r="A32" s="22">
        <v>25</v>
      </c>
      <c r="B32" s="16"/>
      <c r="C32" s="16"/>
      <c r="D32" s="17">
        <f t="shared" si="0"/>
      </c>
      <c r="E32" s="17"/>
      <c r="F32" s="17"/>
      <c r="G32" s="25"/>
      <c r="H32" s="25"/>
      <c r="I32" s="9"/>
      <c r="J32" s="29"/>
      <c r="L32">
        <f t="shared" si="1"/>
        <v>0</v>
      </c>
      <c r="M32">
        <f t="shared" si="2"/>
        <v>0</v>
      </c>
      <c r="N32">
        <f t="shared" si="3"/>
        <v>0</v>
      </c>
    </row>
    <row r="33" spans="1:14" ht="12.75" customHeight="1">
      <c r="A33" s="22">
        <v>26</v>
      </c>
      <c r="B33" s="16"/>
      <c r="C33" s="16"/>
      <c r="D33" s="17">
        <f t="shared" si="0"/>
      </c>
      <c r="E33" s="17"/>
      <c r="F33" s="17"/>
      <c r="G33" s="25"/>
      <c r="H33" s="25"/>
      <c r="I33" s="9"/>
      <c r="J33" s="29"/>
      <c r="L33">
        <f t="shared" si="1"/>
        <v>0</v>
      </c>
      <c r="M33">
        <f t="shared" si="2"/>
        <v>0</v>
      </c>
      <c r="N33">
        <f t="shared" si="3"/>
        <v>0</v>
      </c>
    </row>
    <row r="34" spans="1:14" ht="12.75" customHeight="1">
      <c r="A34" s="22">
        <v>27</v>
      </c>
      <c r="B34" s="16"/>
      <c r="C34" s="16"/>
      <c r="D34" s="17">
        <f t="shared" si="0"/>
      </c>
      <c r="E34" s="17"/>
      <c r="F34" s="17"/>
      <c r="G34" s="25"/>
      <c r="H34" s="25"/>
      <c r="I34" s="9"/>
      <c r="J34" s="29"/>
      <c r="L34">
        <f t="shared" si="1"/>
        <v>0</v>
      </c>
      <c r="M34">
        <f t="shared" si="2"/>
        <v>0</v>
      </c>
      <c r="N34">
        <f t="shared" si="3"/>
        <v>0</v>
      </c>
    </row>
    <row r="35" spans="1:14" ht="12.75" customHeight="1">
      <c r="A35" s="22">
        <v>28</v>
      </c>
      <c r="B35" s="16"/>
      <c r="C35" s="16"/>
      <c r="D35" s="17">
        <f t="shared" si="0"/>
      </c>
      <c r="E35" s="17"/>
      <c r="F35" s="17"/>
      <c r="G35" s="25"/>
      <c r="H35" s="25"/>
      <c r="I35" s="9"/>
      <c r="J35" s="29"/>
      <c r="L35">
        <f t="shared" si="1"/>
        <v>0</v>
      </c>
      <c r="M35">
        <f t="shared" si="2"/>
        <v>0</v>
      </c>
      <c r="N35">
        <f t="shared" si="3"/>
        <v>0</v>
      </c>
    </row>
    <row r="36" spans="1:14" ht="12.75" customHeight="1">
      <c r="A36" s="22">
        <v>29</v>
      </c>
      <c r="B36" s="16"/>
      <c r="C36" s="17"/>
      <c r="D36" s="17">
        <f t="shared" si="0"/>
      </c>
      <c r="E36" s="17"/>
      <c r="F36" s="17"/>
      <c r="G36" s="25"/>
      <c r="H36" s="25"/>
      <c r="I36" s="9"/>
      <c r="J36" s="29"/>
      <c r="L36">
        <f t="shared" si="1"/>
        <v>0</v>
      </c>
      <c r="M36">
        <f t="shared" si="2"/>
        <v>0</v>
      </c>
      <c r="N36">
        <f t="shared" si="3"/>
        <v>0</v>
      </c>
    </row>
    <row r="37" spans="1:14" ht="12.75" customHeight="1" thickBot="1">
      <c r="A37" s="23">
        <v>30</v>
      </c>
      <c r="B37" s="18"/>
      <c r="C37" s="19"/>
      <c r="D37" s="19">
        <f t="shared" si="0"/>
      </c>
      <c r="E37" s="19"/>
      <c r="F37" s="19"/>
      <c r="G37" s="26"/>
      <c r="H37" s="26"/>
      <c r="I37" s="11"/>
      <c r="J37" s="30"/>
      <c r="L37">
        <f t="shared" si="1"/>
        <v>0</v>
      </c>
      <c r="M37">
        <f t="shared" si="2"/>
        <v>0</v>
      </c>
      <c r="N37">
        <f t="shared" si="3"/>
        <v>0</v>
      </c>
    </row>
    <row r="38" spans="1:10" ht="12.75" customHeight="1" thickBot="1">
      <c r="A38" s="48"/>
      <c r="B38" s="44"/>
      <c r="C38" s="53"/>
      <c r="D38" s="45"/>
      <c r="E38" s="45"/>
      <c r="F38" s="45"/>
      <c r="G38" s="46"/>
      <c r="H38" s="46"/>
      <c r="I38" s="47"/>
      <c r="J38" s="47"/>
    </row>
    <row r="39" spans="1:10" ht="12.75" customHeight="1" thickBot="1">
      <c r="A39" s="36"/>
      <c r="B39" s="37" t="s">
        <v>11</v>
      </c>
      <c r="C39" s="38" t="s">
        <v>24</v>
      </c>
      <c r="G39" s="5" t="s">
        <v>6</v>
      </c>
      <c r="H39" s="7" t="s">
        <v>11</v>
      </c>
      <c r="I39" s="7" t="s">
        <v>12</v>
      </c>
      <c r="J39" s="8" t="s">
        <v>13</v>
      </c>
    </row>
    <row r="40" spans="1:10" ht="12.75" customHeight="1">
      <c r="A40" s="57" t="s">
        <v>21</v>
      </c>
      <c r="B40" s="33">
        <f>COUNT($B$8:$B$37)</f>
        <v>9</v>
      </c>
      <c r="C40" s="20"/>
      <c r="G40" s="41" t="s">
        <v>26</v>
      </c>
      <c r="H40" s="9">
        <f>COUNTIF(H$8:H$37,"未達成")</f>
        <v>0</v>
      </c>
      <c r="I40" s="39"/>
      <c r="J40" s="40"/>
    </row>
    <row r="41" spans="1:10" ht="12.75" customHeight="1">
      <c r="A41" s="58" t="s">
        <v>20</v>
      </c>
      <c r="B41" s="31">
        <f>COUNTIF(G$8:G$37,"新規")</f>
        <v>3</v>
      </c>
      <c r="C41" s="34">
        <f>IF(B$40=0,"",B41/$B$40)</f>
        <v>0.3333333333333333</v>
      </c>
      <c r="G41" s="41" t="s">
        <v>17</v>
      </c>
      <c r="H41" s="9">
        <f>COUNTIF(H$8:H$37,"見積")</f>
        <v>2</v>
      </c>
      <c r="I41" s="9">
        <f>SUMIF(H$8:H$37,"見積",J$8:J$37)</f>
        <v>0</v>
      </c>
      <c r="J41" s="10">
        <f>IF(H41=0,"",H41/SUM(H40:H43))</f>
        <v>0.4</v>
      </c>
    </row>
    <row r="42" spans="1:10" ht="12.75" customHeight="1">
      <c r="A42" s="58" t="s">
        <v>22</v>
      </c>
      <c r="B42" s="31">
        <f>COUNTIF(H$8:H$37,"未成果")+COUNTIF(H$8:H$37,"見積")+COUNTIF(H$8:H$37,"予約")+COUNTIF(H$8:H$37,"注文")</f>
        <v>6</v>
      </c>
      <c r="C42" s="34">
        <f>IF(B$40=0,"",B42/$B$40)</f>
        <v>0.6666666666666666</v>
      </c>
      <c r="G42" s="41" t="s">
        <v>14</v>
      </c>
      <c r="H42" s="9">
        <f>COUNTIF(H$8:H$37,"予約")</f>
        <v>1</v>
      </c>
      <c r="I42" s="9">
        <f>SUMIF(H$8:H$37,"予約",J$8:J$37)</f>
        <v>0</v>
      </c>
      <c r="J42" s="10">
        <f>IF(H42=0,"",H42/SUM(H41:H46))</f>
        <v>0.2</v>
      </c>
    </row>
    <row r="43" spans="1:10" ht="12.75" customHeight="1" thickBot="1">
      <c r="A43" s="58" t="s">
        <v>23</v>
      </c>
      <c r="B43" s="31">
        <f>COUNTIF(H$8:H$37,"納品")</f>
        <v>1</v>
      </c>
      <c r="C43" s="34">
        <f>IF(B$40=0,"",B43/$B$40)</f>
        <v>0.1111111111111111</v>
      </c>
      <c r="G43" s="42" t="s">
        <v>15</v>
      </c>
      <c r="H43" s="11">
        <f>COUNTIF(H$8:H$37,"注文")</f>
        <v>2</v>
      </c>
      <c r="I43" s="11">
        <f>SUMIF(H$8:H$37,"注文",J$8:J$37)</f>
        <v>36000</v>
      </c>
      <c r="J43" s="12">
        <f>IF(H43=0,"",H43/SUM(H42:H46))</f>
        <v>0.6666666666666666</v>
      </c>
    </row>
    <row r="44" spans="1:3" ht="12.75" customHeight="1" thickBot="1">
      <c r="A44" s="59" t="s">
        <v>57</v>
      </c>
      <c r="B44" s="32">
        <f>COUNTIF(H$8:H$37,"サポート")</f>
        <v>1</v>
      </c>
      <c r="C44" s="35">
        <f>IF(B$40=0,"",B44/$B$40)</f>
        <v>0.1111111111111111</v>
      </c>
    </row>
    <row r="45" spans="2:10" ht="12.75" customHeight="1">
      <c r="B45" s="51"/>
      <c r="C45" s="47"/>
      <c r="D45" s="49"/>
      <c r="G45" s="52"/>
      <c r="H45" s="47"/>
      <c r="I45" s="47"/>
      <c r="J45" s="50"/>
    </row>
    <row r="46" spans="1:2" ht="13.5">
      <c r="A46" s="70" t="s">
        <v>33</v>
      </c>
      <c r="B46" s="70"/>
    </row>
    <row r="47" spans="1:10" ht="11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11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11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11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1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11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11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11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13.5">
      <c r="A55" s="43"/>
      <c r="B55" s="43"/>
      <c r="C55" s="43"/>
      <c r="D55" s="43"/>
      <c r="E55" s="43"/>
      <c r="F55" s="43"/>
      <c r="G55" s="43"/>
      <c r="H55" s="43"/>
      <c r="I55" s="43"/>
      <c r="J55" s="43"/>
    </row>
  </sheetData>
  <mergeCells count="16">
    <mergeCell ref="A46:B46"/>
    <mergeCell ref="A47:J50"/>
    <mergeCell ref="A51:J54"/>
    <mergeCell ref="A6:A7"/>
    <mergeCell ref="E6:E7"/>
    <mergeCell ref="G6:G7"/>
    <mergeCell ref="F6:F7"/>
    <mergeCell ref="J6:J7"/>
    <mergeCell ref="B6:D6"/>
    <mergeCell ref="H6:H7"/>
    <mergeCell ref="I6:I7"/>
    <mergeCell ref="A1:F1"/>
    <mergeCell ref="A4:B4"/>
    <mergeCell ref="A3:B3"/>
    <mergeCell ref="C3:E3"/>
    <mergeCell ref="C4:E4"/>
  </mergeCells>
  <dataValidations count="5">
    <dataValidation type="list" allowBlank="1" showInputMessage="1" sqref="H8:H38">
      <formula1>"未応対,未成果,見積,予約,注文,納品,サポート,その他,"</formula1>
    </dataValidation>
    <dataValidation type="list" allowBlank="1" showInputMessage="1" showErrorMessage="1" sqref="G8:G38">
      <formula1>"新規"</formula1>
    </dataValidation>
    <dataValidation allowBlank="1" showInputMessage="1" showErrorMessage="1" imeMode="disabled" sqref="H1:J1 I8:J37"/>
    <dataValidation type="whole" allowBlank="1" showInputMessage="1" showErrorMessage="1" imeMode="disabled" sqref="B8:D37">
      <formula1>0</formula1>
      <formula2>2400</formula2>
    </dataValidation>
    <dataValidation allowBlank="1" showInputMessage="1" showErrorMessage="1" imeMode="on" sqref="E8:F37"/>
  </dataValidations>
  <printOptions/>
  <pageMargins left="0.78" right="0.53" top="0.47" bottom="0.59" header="0.3" footer="0.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2006-03-13T02:59:48Z</cp:lastPrinted>
  <dcterms:created xsi:type="dcterms:W3CDTF">2006-02-27T01:49:56Z</dcterms:created>
  <dcterms:modified xsi:type="dcterms:W3CDTF">2006-03-13T02:59:49Z</dcterms:modified>
  <cp:category/>
  <cp:version/>
  <cp:contentType/>
  <cp:contentStatus/>
</cp:coreProperties>
</file>