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875" windowHeight="7320" activeTab="0"/>
  </bookViews>
  <sheets>
    <sheet name="控え" sheetId="1" r:id="rId1"/>
    <sheet name="見積書" sheetId="2" r:id="rId2"/>
  </sheets>
  <definedNames/>
  <calcPr fullCalcOnLoad="1"/>
</workbook>
</file>

<file path=xl/sharedStrings.xml><?xml version="1.0" encoding="utf-8"?>
<sst xmlns="http://schemas.openxmlformats.org/spreadsheetml/2006/main" count="76" uniqueCount="60">
  <si>
    <t>御見積書</t>
  </si>
  <si>
    <t>平成</t>
  </si>
  <si>
    <t>下記の通りお見積もり申し上げます。</t>
  </si>
  <si>
    <t>明　　　細</t>
  </si>
  <si>
    <t>金　額</t>
  </si>
  <si>
    <t>備　　考</t>
  </si>
  <si>
    <t>小　　計</t>
  </si>
  <si>
    <t>合　　計</t>
  </si>
  <si>
    <t>〒861-8081　熊本市麻生田4丁目25-68</t>
  </si>
  <si>
    <t>経営システムコンサルタント</t>
  </si>
  <si>
    <t>単価</t>
  </si>
  <si>
    <t>数量</t>
  </si>
  <si>
    <t>単位</t>
  </si>
  <si>
    <t>消費税</t>
  </si>
  <si>
    <t>次回見積迄</t>
  </si>
  <si>
    <t>御社指定日</t>
  </si>
  <si>
    <t>御社指定場所</t>
  </si>
  <si>
    <t>御社指定条件</t>
  </si>
  <si>
    <t>新入社員システムマニュアル</t>
  </si>
  <si>
    <t>冊</t>
  </si>
  <si>
    <t>金額合計</t>
  </si>
  <si>
    <t>株式会社　熊本産業</t>
  </si>
  <si>
    <t>御中</t>
  </si>
  <si>
    <t>御見積番号</t>
  </si>
  <si>
    <t>有効期限：</t>
  </si>
  <si>
    <t>納入期限：</t>
  </si>
  <si>
    <t>納入場所：</t>
  </si>
  <si>
    <t>取引方法：</t>
  </si>
  <si>
    <t>TEL　096-249-4845</t>
  </si>
  <si>
    <t>FAX　096-249-4846</t>
  </si>
  <si>
    <t>アスネット</t>
  </si>
  <si>
    <t>備考</t>
  </si>
  <si>
    <t>販売単価</t>
  </si>
  <si>
    <t>仕入単価</t>
  </si>
  <si>
    <t>販売経費</t>
  </si>
  <si>
    <t>販売価格</t>
  </si>
  <si>
    <t>粗利</t>
  </si>
  <si>
    <t>粗利率</t>
  </si>
  <si>
    <t>お客様名</t>
  </si>
  <si>
    <t>見積日</t>
  </si>
  <si>
    <t>作成日</t>
  </si>
  <si>
    <t>担当者名</t>
  </si>
  <si>
    <t>見積番号</t>
  </si>
  <si>
    <t>18</t>
  </si>
  <si>
    <t>1</t>
  </si>
  <si>
    <t>10</t>
  </si>
  <si>
    <t>小計</t>
  </si>
  <si>
    <t>請求金額</t>
  </si>
  <si>
    <t>御見積書　当社控</t>
  </si>
  <si>
    <t>コメント</t>
  </si>
  <si>
    <t>商品原価</t>
  </si>
  <si>
    <t>仕入価格</t>
  </si>
  <si>
    <t>担当者</t>
  </si>
  <si>
    <t>役員向け戦略マニアル</t>
  </si>
  <si>
    <t>桑野</t>
  </si>
  <si>
    <t>メモ</t>
  </si>
  <si>
    <t>事務員向けパソコンテキスト</t>
  </si>
  <si>
    <t>事務員向けパソコンセミナー</t>
  </si>
  <si>
    <t>回</t>
  </si>
  <si>
    <t>１回９０分　同時１名まで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</si>
</sst>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年&quot;"/>
    <numFmt numFmtId="177" formatCode="@&quot; 月&quot;"/>
    <numFmt numFmtId="178" formatCode="@&quot; 日&quot;"/>
    <numFmt numFmtId="179" formatCode="&quot;\&quot;\ ###,###,###,###,###\ \-"/>
    <numFmt numFmtId="180" formatCode="\(&quot;消&quot;&quot;費&quot;&quot;税&quot;\ ###,###,###&quot;円&quot;&quot;含&quot;\)"/>
    <numFmt numFmtId="181" formatCode="0.0%"/>
    <numFmt numFmtId="182" formatCode="@\ &quot;年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shrinkToFit="1"/>
    </xf>
    <xf numFmtId="176" fontId="0" fillId="0" borderId="6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/>
    </xf>
    <xf numFmtId="178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shrinkToFit="1"/>
    </xf>
    <xf numFmtId="0" fontId="0" fillId="0" borderId="0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4" xfId="17" applyFont="1" applyFill="1" applyBorder="1" applyAlignment="1">
      <alignment horizontal="right" vertical="center" shrinkToFit="1"/>
    </xf>
    <xf numFmtId="38" fontId="0" fillId="0" borderId="12" xfId="17" applyFont="1" applyFill="1" applyBorder="1" applyAlignment="1">
      <alignment horizontal="right" vertical="center" shrinkToFit="1"/>
    </xf>
    <xf numFmtId="0" fontId="0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0" fillId="0" borderId="18" xfId="17" applyFont="1" applyFill="1" applyBorder="1" applyAlignment="1">
      <alignment horizontal="right" vertical="center" shrinkToFit="1"/>
    </xf>
    <xf numFmtId="38" fontId="0" fillId="0" borderId="16" xfId="17" applyFont="1" applyFill="1" applyBorder="1" applyAlignment="1">
      <alignment horizontal="right" vertical="center" shrinkToFit="1"/>
    </xf>
    <xf numFmtId="38" fontId="0" fillId="0" borderId="19" xfId="17" applyFont="1" applyFill="1" applyBorder="1" applyAlignment="1">
      <alignment horizontal="right" vertical="center" shrinkToFit="1"/>
    </xf>
    <xf numFmtId="38" fontId="0" fillId="0" borderId="20" xfId="17" applyFont="1" applyFill="1" applyBorder="1" applyAlignment="1">
      <alignment horizontal="right" vertical="center" shrinkToFit="1"/>
    </xf>
    <xf numFmtId="38" fontId="0" fillId="4" borderId="16" xfId="17" applyFont="1" applyFill="1" applyBorder="1" applyAlignment="1">
      <alignment horizontal="right" vertical="center" shrinkToFit="1"/>
    </xf>
    <xf numFmtId="38" fontId="0" fillId="4" borderId="17" xfId="0" applyNumberFormat="1" applyFont="1" applyFill="1" applyBorder="1" applyAlignment="1">
      <alignment horizontal="right" vertical="center" shrinkToFit="1"/>
    </xf>
    <xf numFmtId="181" fontId="0" fillId="4" borderId="21" xfId="15" applyNumberFormat="1" applyFont="1" applyFill="1" applyBorder="1" applyAlignment="1">
      <alignment horizontal="right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38" fontId="0" fillId="0" borderId="25" xfId="17" applyFont="1" applyFill="1" applyBorder="1" applyAlignment="1">
      <alignment horizontal="right" vertical="center" shrinkToFit="1"/>
    </xf>
    <xf numFmtId="38" fontId="0" fillId="0" borderId="23" xfId="17" applyFont="1" applyFill="1" applyBorder="1" applyAlignment="1">
      <alignment horizontal="right" vertical="center" shrinkToFit="1"/>
    </xf>
    <xf numFmtId="38" fontId="0" fillId="0" borderId="26" xfId="17" applyFont="1" applyFill="1" applyBorder="1" applyAlignment="1">
      <alignment horizontal="right" vertical="center" shrinkToFit="1"/>
    </xf>
    <xf numFmtId="38" fontId="0" fillId="0" borderId="27" xfId="17" applyFont="1" applyFill="1" applyBorder="1" applyAlignment="1">
      <alignment horizontal="right" vertical="center" shrinkToFit="1"/>
    </xf>
    <xf numFmtId="38" fontId="0" fillId="4" borderId="23" xfId="17" applyFont="1" applyFill="1" applyBorder="1" applyAlignment="1">
      <alignment horizontal="right" vertical="center" shrinkToFit="1"/>
    </xf>
    <xf numFmtId="38" fontId="0" fillId="4" borderId="24" xfId="0" applyNumberFormat="1" applyFont="1" applyFill="1" applyBorder="1" applyAlignment="1">
      <alignment horizontal="right" vertical="center" shrinkToFit="1"/>
    </xf>
    <xf numFmtId="181" fontId="0" fillId="4" borderId="28" xfId="15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8" fillId="2" borderId="29" xfId="0" applyFont="1" applyFill="1" applyBorder="1" applyAlignment="1">
      <alignment horizontal="center" vertical="center" shrinkToFit="1"/>
    </xf>
    <xf numFmtId="0" fontId="8" fillId="5" borderId="30" xfId="0" applyFont="1" applyFill="1" applyBorder="1" applyAlignment="1">
      <alignment horizontal="center" vertical="center" shrinkToFit="1"/>
    </xf>
    <xf numFmtId="0" fontId="8" fillId="5" borderId="31" xfId="0" applyFont="1" applyFill="1" applyBorder="1" applyAlignment="1">
      <alignment horizontal="center" vertical="center" shrinkToFit="1"/>
    </xf>
    <xf numFmtId="38" fontId="0" fillId="0" borderId="32" xfId="17" applyFont="1" applyFill="1" applyBorder="1" applyAlignment="1">
      <alignment horizontal="right" vertical="center" shrinkToFit="1"/>
    </xf>
    <xf numFmtId="38" fontId="0" fillId="0" borderId="33" xfId="17" applyFont="1" applyFill="1" applyBorder="1" applyAlignment="1">
      <alignment horizontal="right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38" fontId="0" fillId="4" borderId="32" xfId="17" applyFont="1" applyFill="1" applyBorder="1" applyAlignment="1">
      <alignment horizontal="right" vertical="center" shrinkToFit="1"/>
    </xf>
    <xf numFmtId="38" fontId="0" fillId="4" borderId="38" xfId="17" applyFont="1" applyFill="1" applyBorder="1" applyAlignment="1">
      <alignment horizontal="right" vertical="center" shrinkToFit="1"/>
    </xf>
    <xf numFmtId="38" fontId="0" fillId="4" borderId="39" xfId="0" applyNumberFormat="1" applyFont="1" applyFill="1" applyBorder="1" applyAlignment="1">
      <alignment horizontal="right" vertical="center" shrinkToFit="1"/>
    </xf>
    <xf numFmtId="181" fontId="0" fillId="4" borderId="40" xfId="15" applyNumberFormat="1" applyFont="1" applyFill="1" applyBorder="1" applyAlignment="1">
      <alignment horizontal="right" vertical="center" shrinkToFit="1"/>
    </xf>
    <xf numFmtId="38" fontId="0" fillId="4" borderId="19" xfId="17" applyFont="1" applyFill="1" applyBorder="1" applyAlignment="1">
      <alignment horizontal="right" vertical="center" shrinkToFit="1"/>
    </xf>
    <xf numFmtId="18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8" fontId="0" fillId="0" borderId="4" xfId="17" applyFont="1" applyBorder="1" applyAlignment="1">
      <alignment horizontal="right" vertical="center" shrinkToFit="1"/>
    </xf>
    <xf numFmtId="38" fontId="0" fillId="0" borderId="3" xfId="17" applyFont="1" applyBorder="1" applyAlignment="1">
      <alignment horizontal="right" vertical="center" shrinkToFit="1"/>
    </xf>
    <xf numFmtId="38" fontId="0" fillId="0" borderId="42" xfId="17" applyFont="1" applyBorder="1" applyAlignment="1">
      <alignment horizontal="right" vertical="center" shrinkToFit="1"/>
    </xf>
    <xf numFmtId="0" fontId="9" fillId="2" borderId="43" xfId="0" applyFont="1" applyFill="1" applyBorder="1" applyAlignment="1">
      <alignment horizontal="center" vertical="center"/>
    </xf>
    <xf numFmtId="38" fontId="0" fillId="0" borderId="44" xfId="17" applyFont="1" applyBorder="1" applyAlignment="1">
      <alignment horizontal="right" vertical="center" shrinkToFit="1"/>
    </xf>
    <xf numFmtId="38" fontId="0" fillId="0" borderId="45" xfId="17" applyFont="1" applyBorder="1" applyAlignment="1">
      <alignment horizontal="right" vertical="center" shrinkToFit="1"/>
    </xf>
    <xf numFmtId="38" fontId="0" fillId="0" borderId="46" xfId="17" applyFont="1" applyBorder="1" applyAlignment="1">
      <alignment horizontal="right" vertical="center" shrinkToFit="1"/>
    </xf>
    <xf numFmtId="38" fontId="0" fillId="4" borderId="26" xfId="17" applyFont="1" applyFill="1" applyBorder="1" applyAlignment="1">
      <alignment horizontal="right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38" fontId="0" fillId="4" borderId="49" xfId="17" applyFont="1" applyFill="1" applyBorder="1" applyAlignment="1">
      <alignment horizontal="right" vertical="center" shrinkToFit="1"/>
    </xf>
    <xf numFmtId="0" fontId="0" fillId="4" borderId="50" xfId="0" applyFont="1" applyFill="1" applyBorder="1" applyAlignment="1">
      <alignment/>
    </xf>
    <xf numFmtId="38" fontId="0" fillId="4" borderId="51" xfId="17" applyFont="1" applyFill="1" applyBorder="1" applyAlignment="1">
      <alignment horizontal="right" vertical="center" shrinkToFit="1"/>
    </xf>
    <xf numFmtId="38" fontId="0" fillId="4" borderId="52" xfId="17" applyFont="1" applyFill="1" applyBorder="1" applyAlignment="1">
      <alignment horizontal="right" vertical="center" shrinkToFit="1"/>
    </xf>
    <xf numFmtId="38" fontId="0" fillId="4" borderId="50" xfId="17" applyFont="1" applyFill="1" applyBorder="1" applyAlignment="1">
      <alignment horizontal="right" vertical="top"/>
    </xf>
    <xf numFmtId="38" fontId="0" fillId="4" borderId="53" xfId="17" applyFont="1" applyFill="1" applyBorder="1" applyAlignment="1">
      <alignment horizontal="right" vertical="top"/>
    </xf>
    <xf numFmtId="181" fontId="0" fillId="4" borderId="54" xfId="15" applyNumberFormat="1" applyFont="1" applyFill="1" applyBorder="1" applyAlignment="1">
      <alignment horizontal="right" vertical="top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left" shrinkToFit="1"/>
    </xf>
    <xf numFmtId="0" fontId="0" fillId="2" borderId="6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vertical="top" shrinkToFit="1"/>
    </xf>
    <xf numFmtId="0" fontId="0" fillId="2" borderId="61" xfId="0" applyFont="1" applyFill="1" applyBorder="1" applyAlignment="1">
      <alignment horizontal="center"/>
    </xf>
    <xf numFmtId="38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38" fontId="0" fillId="4" borderId="6" xfId="17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1" xfId="0" applyFont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8" fontId="6" fillId="0" borderId="1" xfId="17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38" fontId="0" fillId="4" borderId="18" xfId="17" applyFont="1" applyFill="1" applyBorder="1" applyAlignment="1">
      <alignment horizontal="right" vertical="center" shrinkToFit="1"/>
    </xf>
    <xf numFmtId="38" fontId="0" fillId="4" borderId="16" xfId="17" applyFont="1" applyFill="1" applyBorder="1" applyAlignment="1">
      <alignment horizontal="right" vertical="center" shrinkToFit="1"/>
    </xf>
    <xf numFmtId="0" fontId="5" fillId="6" borderId="22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9" fontId="7" fillId="0" borderId="67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80" fontId="8" fillId="0" borderId="67" xfId="0" applyNumberFormat="1" applyFont="1" applyBorder="1" applyAlignment="1">
      <alignment horizontal="left" vertical="center"/>
    </xf>
    <xf numFmtId="0" fontId="0" fillId="0" borderId="0" xfId="0" applyAlignment="1">
      <alignment horizontal="right" vertical="top" shrinkToFit="1"/>
    </xf>
    <xf numFmtId="0" fontId="0" fillId="0" borderId="0" xfId="0" applyAlignment="1">
      <alignment horizontal="center" vertical="top" shrinkToFit="1"/>
    </xf>
    <xf numFmtId="0" fontId="5" fillId="0" borderId="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38" fontId="6" fillId="4" borderId="68" xfId="17" applyFont="1" applyFill="1" applyBorder="1" applyAlignment="1">
      <alignment horizontal="right" vertical="center" shrinkToFit="1"/>
    </xf>
    <xf numFmtId="0" fontId="5" fillId="6" borderId="11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38" fontId="6" fillId="4" borderId="71" xfId="17" applyFont="1" applyFill="1" applyBorder="1" applyAlignment="1">
      <alignment horizontal="right" vertical="center" shrinkToFit="1"/>
    </xf>
    <xf numFmtId="0" fontId="0" fillId="0" borderId="22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38" fontId="0" fillId="4" borderId="25" xfId="17" applyFont="1" applyFill="1" applyBorder="1" applyAlignment="1">
      <alignment horizontal="right" vertical="center" shrinkToFit="1"/>
    </xf>
    <xf numFmtId="38" fontId="0" fillId="4" borderId="23" xfId="17" applyFont="1" applyFill="1" applyBorder="1" applyAlignment="1">
      <alignment horizontal="right" vertical="center" shrinkToFit="1"/>
    </xf>
    <xf numFmtId="38" fontId="6" fillId="4" borderId="74" xfId="17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38" fontId="0" fillId="4" borderId="14" xfId="17" applyFont="1" applyFill="1" applyBorder="1" applyAlignment="1">
      <alignment horizontal="right" vertical="center" shrinkToFit="1"/>
    </xf>
    <xf numFmtId="38" fontId="0" fillId="4" borderId="12" xfId="17" applyFont="1" applyFill="1" applyBorder="1" applyAlignment="1">
      <alignment horizontal="right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0" fillId="0" borderId="1" xfId="0" applyBorder="1" applyAlignment="1">
      <alignment horizontal="left" shrinkToFit="1"/>
    </xf>
    <xf numFmtId="0" fontId="0" fillId="0" borderId="47" xfId="0" applyBorder="1" applyAlignment="1">
      <alignment horizontal="left" shrinkToFit="1"/>
    </xf>
    <xf numFmtId="0" fontId="0" fillId="0" borderId="1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2" borderId="82" xfId="0" applyFont="1" applyFill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0" fillId="0" borderId="61" xfId="0" applyFont="1" applyBorder="1" applyAlignment="1">
      <alignment horizontal="left" shrinkToFit="1"/>
    </xf>
    <xf numFmtId="0" fontId="0" fillId="2" borderId="5" xfId="0" applyFont="1" applyFill="1" applyBorder="1" applyAlignment="1">
      <alignment horizontal="center"/>
    </xf>
    <xf numFmtId="38" fontId="6" fillId="4" borderId="1" xfId="17" applyFont="1" applyFill="1" applyBorder="1" applyAlignment="1">
      <alignment horizontal="right" vertical="center" shrinkToFit="1"/>
    </xf>
    <xf numFmtId="38" fontId="6" fillId="4" borderId="47" xfId="17" applyFont="1" applyFill="1" applyBorder="1" applyAlignment="1">
      <alignment horizontal="right" vertical="center" shrinkToFit="1"/>
    </xf>
    <xf numFmtId="38" fontId="6" fillId="4" borderId="48" xfId="17" applyFont="1" applyFill="1" applyBorder="1" applyAlignment="1">
      <alignment horizontal="right" vertical="center" shrinkToFit="1"/>
    </xf>
    <xf numFmtId="38" fontId="0" fillId="0" borderId="84" xfId="17" applyFont="1" applyBorder="1" applyAlignment="1">
      <alignment horizontal="right" vertical="center" shrinkToFit="1"/>
    </xf>
    <xf numFmtId="38" fontId="5" fillId="0" borderId="4" xfId="17" applyFont="1" applyBorder="1" applyAlignment="1">
      <alignment horizontal="center" vertical="center"/>
    </xf>
    <xf numFmtId="38" fontId="5" fillId="0" borderId="42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金額構成比率グラフ</a:t>
            </a:r>
          </a:p>
        </c:rich>
      </c:tx>
      <c:layout>
        <c:manualLayout>
          <c:xMode val="factor"/>
          <c:yMode val="factor"/>
          <c:x val="-0.265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9925"/>
          <c:w val="0.632"/>
          <c:h val="0.7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('控え'!$M$12,'控え'!$O$12,'控え'!$Q$12)</c:f>
              <c:strCache/>
            </c:strRef>
          </c:cat>
          <c:val>
            <c:numRef>
              <c:f>('控え'!$M$23,'控え'!$O$23,'控え'!$Q$23)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商品別販売価格比較</a:t>
            </a:r>
          </a:p>
        </c:rich>
      </c:tx>
      <c:layout>
        <c:manualLayout>
          <c:xMode val="factor"/>
          <c:yMode val="factor"/>
          <c:x val="-0.36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27925"/>
          <c:w val="0.33975"/>
          <c:h val="0.4935"/>
        </c:manualLayout>
      </c:layout>
      <c:pieChart>
        <c:varyColors val="1"/>
        <c:ser>
          <c:idx val="0"/>
          <c:order val="0"/>
          <c:tx>
            <c:strRef>
              <c:f>'控え'!$N$12</c:f>
              <c:strCache>
                <c:ptCount val="1"/>
                <c:pt idx="0">
                  <c:v>販売価格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'控え'!$C$13:$C$22</c:f>
              <c:strCache/>
            </c:strRef>
          </c:cat>
          <c:val>
            <c:numRef>
              <c:f>'控え'!$N$13:$N$22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25"/>
          <c:y val="0.004"/>
          <c:w val="0.442"/>
          <c:h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商品別粗利比較</a:t>
            </a:r>
          </a:p>
        </c:rich>
      </c:tx>
      <c:layout>
        <c:manualLayout>
          <c:xMode val="factor"/>
          <c:yMode val="factor"/>
          <c:x val="-0.384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2385"/>
          <c:w val="0.31975"/>
          <c:h val="0.49125"/>
        </c:manualLayout>
      </c:layout>
      <c:pieChart>
        <c:varyColors val="1"/>
        <c:ser>
          <c:idx val="0"/>
          <c:order val="0"/>
          <c:tx>
            <c:strRef>
              <c:f>'控え'!$Q$12</c:f>
              <c:strCache>
                <c:ptCount val="1"/>
                <c:pt idx="0">
                  <c:v>粗利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'控え'!$C$13:$C$22</c:f>
              <c:strCache/>
            </c:strRef>
          </c:cat>
          <c:val>
            <c:numRef>
              <c:f>'控え'!$Q$13:$Q$22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25"/>
          <c:y val="0.0275"/>
          <c:w val="0.4105"/>
          <c:h val="0.9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23</xdr:row>
      <xdr:rowOff>85725</xdr:rowOff>
    </xdr:from>
    <xdr:to>
      <xdr:col>17</xdr:col>
      <xdr:colOff>419100</xdr:colOff>
      <xdr:row>38</xdr:row>
      <xdr:rowOff>19050</xdr:rowOff>
    </xdr:to>
    <xdr:graphicFrame>
      <xdr:nvGraphicFramePr>
        <xdr:cNvPr id="1" name="Chart 20"/>
        <xdr:cNvGraphicFramePr/>
      </xdr:nvGraphicFramePr>
      <xdr:xfrm>
        <a:off x="7458075" y="4695825"/>
        <a:ext cx="28860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85725</xdr:rowOff>
    </xdr:from>
    <xdr:to>
      <xdr:col>7</xdr:col>
      <xdr:colOff>781050</xdr:colOff>
      <xdr:row>38</xdr:row>
      <xdr:rowOff>19050</xdr:rowOff>
    </xdr:to>
    <xdr:graphicFrame>
      <xdr:nvGraphicFramePr>
        <xdr:cNvPr id="2" name="Chart 21"/>
        <xdr:cNvGraphicFramePr/>
      </xdr:nvGraphicFramePr>
      <xdr:xfrm>
        <a:off x="152400" y="4695825"/>
        <a:ext cx="35337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762000</xdr:colOff>
      <xdr:row>23</xdr:row>
      <xdr:rowOff>85725</xdr:rowOff>
    </xdr:from>
    <xdr:to>
      <xdr:col>13</xdr:col>
      <xdr:colOff>238125</xdr:colOff>
      <xdr:row>38</xdr:row>
      <xdr:rowOff>19050</xdr:rowOff>
    </xdr:to>
    <xdr:graphicFrame>
      <xdr:nvGraphicFramePr>
        <xdr:cNvPr id="3" name="Chart 22"/>
        <xdr:cNvGraphicFramePr/>
      </xdr:nvGraphicFramePr>
      <xdr:xfrm>
        <a:off x="3667125" y="4695825"/>
        <a:ext cx="38671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32</xdr:row>
      <xdr:rowOff>38100</xdr:rowOff>
    </xdr:from>
    <xdr:to>
      <xdr:col>10</xdr:col>
      <xdr:colOff>447675</xdr:colOff>
      <xdr:row>34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029075" y="8658225"/>
          <a:ext cx="1085850" cy="504825"/>
          <a:chOff x="500" y="975"/>
          <a:chExt cx="80" cy="4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1" y="975"/>
            <a:ext cx="79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500" y="1008"/>
            <a:ext cx="79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9</xdr:row>
      <xdr:rowOff>57150</xdr:rowOff>
    </xdr:from>
    <xdr:to>
      <xdr:col>14</xdr:col>
      <xdr:colOff>523875</xdr:colOff>
      <xdr:row>12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4924425" y="2028825"/>
          <a:ext cx="2352675" cy="676275"/>
          <a:chOff x="335" y="150"/>
          <a:chExt cx="256" cy="71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335" y="150"/>
            <a:ext cx="64" cy="71"/>
            <a:chOff x="335" y="150"/>
            <a:chExt cx="64" cy="71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335" y="176"/>
              <a:ext cx="64" cy="4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335" y="150"/>
              <a:ext cx="64" cy="2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399" y="150"/>
            <a:ext cx="64" cy="71"/>
            <a:chOff x="335" y="150"/>
            <a:chExt cx="64" cy="71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335" y="176"/>
              <a:ext cx="64" cy="4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335" y="150"/>
              <a:ext cx="64" cy="2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463" y="150"/>
            <a:ext cx="64" cy="71"/>
            <a:chOff x="335" y="150"/>
            <a:chExt cx="64" cy="71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335" y="176"/>
              <a:ext cx="64" cy="4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335" y="150"/>
              <a:ext cx="64" cy="2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527" y="150"/>
            <a:ext cx="64" cy="71"/>
            <a:chOff x="335" y="150"/>
            <a:chExt cx="64" cy="71"/>
          </a:xfrm>
          <a:solidFill>
            <a:srgbClr val="FFFFFF"/>
          </a:solidFill>
        </xdr:grpSpPr>
        <xdr:sp>
          <xdr:nvSpPr>
            <xdr:cNvPr id="15" name="AutoShape 15"/>
            <xdr:cNvSpPr>
              <a:spLocks/>
            </xdr:cNvSpPr>
          </xdr:nvSpPr>
          <xdr:spPr>
            <a:xfrm>
              <a:off x="335" y="176"/>
              <a:ext cx="64" cy="45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335" y="150"/>
              <a:ext cx="64" cy="26"/>
            </a:xfrm>
            <a:prstGeom prst="flowChart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D3" sqref="D3:G3"/>
    </sheetView>
  </sheetViews>
  <sheetFormatPr defaultColWidth="9.00390625" defaultRowHeight="13.5"/>
  <cols>
    <col min="1" max="1" width="1.75390625" style="28" customWidth="1"/>
    <col min="2" max="2" width="3.25390625" style="28" customWidth="1"/>
    <col min="3" max="7" width="6.625" style="28" customWidth="1"/>
    <col min="8" max="8" width="19.375" style="28" customWidth="1"/>
    <col min="9" max="9" width="5.875" style="28" customWidth="1"/>
    <col min="10" max="10" width="6.50390625" style="28" customWidth="1"/>
    <col min="11" max="17" width="8.625" style="28" customWidth="1"/>
    <col min="18" max="18" width="6.25390625" style="28" customWidth="1"/>
    <col min="19" max="16384" width="9.00390625" style="28" customWidth="1"/>
  </cols>
  <sheetData>
    <row r="1" spans="2:17" s="16" customFormat="1" ht="24">
      <c r="B1" s="112" t="s">
        <v>48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5:17" s="16" customFormat="1" ht="3.75" customHeight="1">
      <c r="O2" s="113"/>
      <c r="P2" s="113"/>
      <c r="Q2" s="22"/>
    </row>
    <row r="3" spans="2:17" s="16" customFormat="1" ht="15.75" customHeight="1">
      <c r="B3" s="114" t="s">
        <v>42</v>
      </c>
      <c r="C3" s="114"/>
      <c r="D3" s="120">
        <v>12</v>
      </c>
      <c r="E3" s="120"/>
      <c r="F3" s="120"/>
      <c r="G3" s="120"/>
      <c r="M3" s="101" t="s">
        <v>24</v>
      </c>
      <c r="N3" s="101"/>
      <c r="O3" s="100" t="s">
        <v>14</v>
      </c>
      <c r="P3" s="100"/>
      <c r="Q3" s="100"/>
    </row>
    <row r="4" spans="2:17" s="16" customFormat="1" ht="15.75" customHeight="1">
      <c r="B4" s="101" t="s">
        <v>38</v>
      </c>
      <c r="C4" s="101"/>
      <c r="D4" s="100" t="s">
        <v>21</v>
      </c>
      <c r="E4" s="100"/>
      <c r="F4" s="100"/>
      <c r="G4" s="100"/>
      <c r="H4" s="100"/>
      <c r="I4" s="100"/>
      <c r="J4" s="100"/>
      <c r="K4" s="17" t="s">
        <v>22</v>
      </c>
      <c r="M4" s="101" t="s">
        <v>25</v>
      </c>
      <c r="N4" s="101"/>
      <c r="O4" s="100" t="s">
        <v>15</v>
      </c>
      <c r="P4" s="100"/>
      <c r="Q4" s="100"/>
    </row>
    <row r="5" spans="2:17" s="16" customFormat="1" ht="15.75" customHeight="1">
      <c r="B5" s="101" t="s">
        <v>39</v>
      </c>
      <c r="C5" s="101"/>
      <c r="D5" s="15" t="s">
        <v>1</v>
      </c>
      <c r="E5" s="18" t="s">
        <v>43</v>
      </c>
      <c r="F5" s="19" t="s">
        <v>44</v>
      </c>
      <c r="G5" s="20" t="s">
        <v>45</v>
      </c>
      <c r="H5" s="21"/>
      <c r="M5" s="101" t="s">
        <v>26</v>
      </c>
      <c r="N5" s="101"/>
      <c r="O5" s="100" t="s">
        <v>16</v>
      </c>
      <c r="P5" s="100"/>
      <c r="Q5" s="100"/>
    </row>
    <row r="6" spans="2:17" s="16" customFormat="1" ht="15.75" customHeight="1" thickBot="1">
      <c r="B6" s="101" t="s">
        <v>40</v>
      </c>
      <c r="C6" s="101"/>
      <c r="D6" s="15" t="s">
        <v>1</v>
      </c>
      <c r="E6" s="18" t="s">
        <v>43</v>
      </c>
      <c r="F6" s="19" t="s">
        <v>44</v>
      </c>
      <c r="G6" s="20" t="s">
        <v>45</v>
      </c>
      <c r="M6" s="114" t="s">
        <v>27</v>
      </c>
      <c r="N6" s="114"/>
      <c r="O6" s="190" t="s">
        <v>17</v>
      </c>
      <c r="P6" s="190"/>
      <c r="Q6" s="190"/>
    </row>
    <row r="7" spans="2:17" s="16" customFormat="1" ht="15.75" customHeight="1" thickBot="1">
      <c r="B7" s="101" t="s">
        <v>41</v>
      </c>
      <c r="C7" s="101"/>
      <c r="D7" s="119" t="s">
        <v>54</v>
      </c>
      <c r="E7" s="119"/>
      <c r="F7" s="119"/>
      <c r="G7" s="119"/>
      <c r="I7" s="188" t="s">
        <v>55</v>
      </c>
      <c r="J7" s="191"/>
      <c r="K7" s="191"/>
      <c r="L7" s="189"/>
      <c r="M7" s="188" t="s">
        <v>49</v>
      </c>
      <c r="N7" s="191"/>
      <c r="O7" s="191"/>
      <c r="P7" s="191"/>
      <c r="Q7" s="189"/>
    </row>
    <row r="8" spans="9:17" s="16" customFormat="1" ht="6.75" customHeight="1">
      <c r="I8" s="180"/>
      <c r="J8" s="181"/>
      <c r="K8" s="181"/>
      <c r="L8" s="182"/>
      <c r="M8" s="107"/>
      <c r="N8" s="107"/>
      <c r="O8" s="107"/>
      <c r="P8" s="107"/>
      <c r="Q8" s="108"/>
    </row>
    <row r="9" spans="2:17" s="16" customFormat="1" ht="15" customHeight="1">
      <c r="B9" s="118" t="s">
        <v>46</v>
      </c>
      <c r="C9" s="118"/>
      <c r="D9" s="118" t="s">
        <v>13</v>
      </c>
      <c r="E9" s="118"/>
      <c r="F9" s="118" t="s">
        <v>47</v>
      </c>
      <c r="G9" s="118"/>
      <c r="I9" s="183"/>
      <c r="J9" s="184"/>
      <c r="K9" s="184"/>
      <c r="L9" s="185"/>
      <c r="M9" s="109"/>
      <c r="N9" s="109"/>
      <c r="O9" s="109"/>
      <c r="P9" s="109"/>
      <c r="Q9" s="96"/>
    </row>
    <row r="10" spans="2:17" s="16" customFormat="1" ht="17.25" customHeight="1" thickBot="1">
      <c r="B10" s="115">
        <f>N23</f>
        <v>33000</v>
      </c>
      <c r="C10" s="116"/>
      <c r="D10" s="117">
        <f>B10*0.05</f>
        <v>1650</v>
      </c>
      <c r="E10" s="117"/>
      <c r="F10" s="115">
        <f>B10+D10</f>
        <v>34650</v>
      </c>
      <c r="G10" s="115"/>
      <c r="H10" s="23"/>
      <c r="I10" s="186"/>
      <c r="J10" s="179"/>
      <c r="K10" s="179"/>
      <c r="L10" s="187"/>
      <c r="M10" s="110"/>
      <c r="N10" s="110"/>
      <c r="O10" s="110"/>
      <c r="P10" s="110"/>
      <c r="Q10" s="111"/>
    </row>
    <row r="11" s="16" customFormat="1" ht="6" customHeight="1" thickBot="1"/>
    <row r="12" spans="1:18" ht="18" customHeight="1" thickBot="1">
      <c r="A12" s="16"/>
      <c r="B12" s="24"/>
      <c r="C12" s="99" t="s">
        <v>3</v>
      </c>
      <c r="D12" s="99"/>
      <c r="E12" s="99"/>
      <c r="F12" s="99"/>
      <c r="G12" s="99"/>
      <c r="H12" s="25" t="s">
        <v>31</v>
      </c>
      <c r="I12" s="26" t="s">
        <v>12</v>
      </c>
      <c r="J12" s="27" t="s">
        <v>11</v>
      </c>
      <c r="K12" s="25" t="s">
        <v>32</v>
      </c>
      <c r="L12" s="62" t="s">
        <v>33</v>
      </c>
      <c r="M12" s="63" t="s">
        <v>34</v>
      </c>
      <c r="N12" s="66" t="s">
        <v>35</v>
      </c>
      <c r="O12" s="61" t="s">
        <v>51</v>
      </c>
      <c r="P12" s="67" t="s">
        <v>50</v>
      </c>
      <c r="Q12" s="68" t="s">
        <v>36</v>
      </c>
      <c r="R12" s="69" t="s">
        <v>37</v>
      </c>
    </row>
    <row r="13" spans="2:18" ht="18" customHeight="1">
      <c r="B13" s="29">
        <v>1</v>
      </c>
      <c r="C13" s="97" t="s">
        <v>18</v>
      </c>
      <c r="D13" s="97"/>
      <c r="E13" s="97"/>
      <c r="F13" s="97"/>
      <c r="G13" s="97"/>
      <c r="H13" s="30"/>
      <c r="I13" s="31" t="s">
        <v>19</v>
      </c>
      <c r="J13" s="32">
        <v>10</v>
      </c>
      <c r="K13" s="33">
        <v>600</v>
      </c>
      <c r="L13" s="64">
        <v>100</v>
      </c>
      <c r="M13" s="65">
        <v>150</v>
      </c>
      <c r="N13" s="70">
        <f>IF(AND($J13="",$K13="",$L13=""),"",IF(J13=0,K13*1,J13*K13))</f>
        <v>6000</v>
      </c>
      <c r="O13" s="71">
        <f>IF(AND($J13="",$K13="",$L13=""),"",IF(J13=0,1*L13,J13*L13))</f>
        <v>1000</v>
      </c>
      <c r="P13" s="71">
        <f>IF(AND($J13="",$K13="",$L13="",M13=""),"",O13+M13)</f>
        <v>1150</v>
      </c>
      <c r="Q13" s="72">
        <f>IF(AND($K13="",$L13="",$M13="",N13=""),"",N13-P13)</f>
        <v>4850</v>
      </c>
      <c r="R13" s="73">
        <f>IF(AND($L13="",$M13="",$N13="",P13=""),"",IF(N13=0,"",Q13/N13))</f>
        <v>0.8083333333333333</v>
      </c>
    </row>
    <row r="14" spans="2:18" ht="18" customHeight="1">
      <c r="B14" s="34">
        <v>2</v>
      </c>
      <c r="C14" s="98" t="s">
        <v>53</v>
      </c>
      <c r="D14" s="98"/>
      <c r="E14" s="98"/>
      <c r="F14" s="98"/>
      <c r="G14" s="98"/>
      <c r="H14" s="35"/>
      <c r="I14" s="36" t="s">
        <v>19</v>
      </c>
      <c r="J14" s="37">
        <v>5</v>
      </c>
      <c r="K14" s="38">
        <v>1000</v>
      </c>
      <c r="L14" s="39">
        <v>200</v>
      </c>
      <c r="M14" s="40">
        <v>500</v>
      </c>
      <c r="N14" s="74">
        <f aca="true" t="shared" si="0" ref="N14:N22">IF(AND($J14="",$K14="",$L14=""),"",IF(J14=0,K14*1,J14*K14))</f>
        <v>5000</v>
      </c>
      <c r="O14" s="41">
        <f aca="true" t="shared" si="1" ref="O14:O22">IF(AND($J14="",$K14="",$L14=""),"",IF(J14=0,1*L14,J14*L14))</f>
        <v>1000</v>
      </c>
      <c r="P14" s="41">
        <f aca="true" t="shared" si="2" ref="P14:P22">IF(AND($J14="",$K14="",$L14="",M14=""),"",O14+M14)</f>
        <v>1500</v>
      </c>
      <c r="Q14" s="42">
        <f aca="true" t="shared" si="3" ref="Q14:Q22">IF(AND($K14="",$L14="",$M14="",N14=""),"",N14-P14)</f>
        <v>3500</v>
      </c>
      <c r="R14" s="43">
        <f aca="true" t="shared" si="4" ref="R14:R22">IF(AND($L14="",$M14="",$N14="",P14=""),"",IF(N14=0,"",Q14/N14))</f>
        <v>0.7</v>
      </c>
    </row>
    <row r="15" spans="2:18" ht="18" customHeight="1">
      <c r="B15" s="34">
        <v>3</v>
      </c>
      <c r="C15" s="98" t="s">
        <v>56</v>
      </c>
      <c r="D15" s="98"/>
      <c r="E15" s="98"/>
      <c r="F15" s="98"/>
      <c r="G15" s="98"/>
      <c r="H15" s="35"/>
      <c r="I15" s="36" t="s">
        <v>19</v>
      </c>
      <c r="J15" s="37">
        <v>10</v>
      </c>
      <c r="K15" s="38">
        <v>1200</v>
      </c>
      <c r="L15" s="39">
        <v>500</v>
      </c>
      <c r="M15" s="40"/>
      <c r="N15" s="74">
        <f t="shared" si="0"/>
        <v>12000</v>
      </c>
      <c r="O15" s="41">
        <f t="shared" si="1"/>
        <v>5000</v>
      </c>
      <c r="P15" s="41">
        <f t="shared" si="2"/>
        <v>5000</v>
      </c>
      <c r="Q15" s="42">
        <f t="shared" si="3"/>
        <v>7000</v>
      </c>
      <c r="R15" s="43">
        <f t="shared" si="4"/>
        <v>0.5833333333333334</v>
      </c>
    </row>
    <row r="16" spans="2:18" ht="18" customHeight="1">
      <c r="B16" s="34">
        <v>4</v>
      </c>
      <c r="C16" s="98" t="s">
        <v>57</v>
      </c>
      <c r="D16" s="98"/>
      <c r="E16" s="98"/>
      <c r="F16" s="98"/>
      <c r="G16" s="98"/>
      <c r="H16" s="35" t="s">
        <v>59</v>
      </c>
      <c r="I16" s="36" t="s">
        <v>58</v>
      </c>
      <c r="J16" s="37">
        <v>1</v>
      </c>
      <c r="K16" s="38">
        <v>10000</v>
      </c>
      <c r="L16" s="39"/>
      <c r="M16" s="40">
        <v>1200</v>
      </c>
      <c r="N16" s="74">
        <f t="shared" si="0"/>
        <v>10000</v>
      </c>
      <c r="O16" s="41">
        <f t="shared" si="1"/>
        <v>0</v>
      </c>
      <c r="P16" s="41">
        <f t="shared" si="2"/>
        <v>1200</v>
      </c>
      <c r="Q16" s="42">
        <f t="shared" si="3"/>
        <v>8800</v>
      </c>
      <c r="R16" s="43">
        <f t="shared" si="4"/>
        <v>0.88</v>
      </c>
    </row>
    <row r="17" spans="2:18" ht="18" customHeight="1">
      <c r="B17" s="34">
        <v>5</v>
      </c>
      <c r="C17" s="98"/>
      <c r="D17" s="98"/>
      <c r="E17" s="98"/>
      <c r="F17" s="98"/>
      <c r="G17" s="98"/>
      <c r="H17" s="35"/>
      <c r="I17" s="36"/>
      <c r="J17" s="37"/>
      <c r="K17" s="38"/>
      <c r="L17" s="39"/>
      <c r="M17" s="40"/>
      <c r="N17" s="74">
        <f t="shared" si="0"/>
      </c>
      <c r="O17" s="41">
        <f t="shared" si="1"/>
      </c>
      <c r="P17" s="41">
        <f t="shared" si="2"/>
      </c>
      <c r="Q17" s="42">
        <f t="shared" si="3"/>
      </c>
      <c r="R17" s="43">
        <f t="shared" si="4"/>
      </c>
    </row>
    <row r="18" spans="2:18" ht="18" customHeight="1">
      <c r="B18" s="34">
        <v>6</v>
      </c>
      <c r="C18" s="98"/>
      <c r="D18" s="98"/>
      <c r="E18" s="98"/>
      <c r="F18" s="98"/>
      <c r="G18" s="98"/>
      <c r="H18" s="35"/>
      <c r="I18" s="36"/>
      <c r="J18" s="37"/>
      <c r="K18" s="38"/>
      <c r="L18" s="39"/>
      <c r="M18" s="40"/>
      <c r="N18" s="74">
        <f t="shared" si="0"/>
      </c>
      <c r="O18" s="41">
        <f t="shared" si="1"/>
      </c>
      <c r="P18" s="41">
        <f t="shared" si="2"/>
      </c>
      <c r="Q18" s="42">
        <f t="shared" si="3"/>
      </c>
      <c r="R18" s="43">
        <f t="shared" si="4"/>
      </c>
    </row>
    <row r="19" spans="2:18" ht="18" customHeight="1">
      <c r="B19" s="34">
        <v>7</v>
      </c>
      <c r="C19" s="98"/>
      <c r="D19" s="98"/>
      <c r="E19" s="98"/>
      <c r="F19" s="98"/>
      <c r="G19" s="98"/>
      <c r="H19" s="35"/>
      <c r="I19" s="36"/>
      <c r="J19" s="37"/>
      <c r="K19" s="38"/>
      <c r="L19" s="39"/>
      <c r="M19" s="40"/>
      <c r="N19" s="74">
        <f t="shared" si="0"/>
      </c>
      <c r="O19" s="41">
        <f t="shared" si="1"/>
      </c>
      <c r="P19" s="41">
        <f t="shared" si="2"/>
      </c>
      <c r="Q19" s="42">
        <f t="shared" si="3"/>
      </c>
      <c r="R19" s="43">
        <f t="shared" si="4"/>
      </c>
    </row>
    <row r="20" spans="2:18" ht="18" customHeight="1">
      <c r="B20" s="34">
        <v>8</v>
      </c>
      <c r="C20" s="98"/>
      <c r="D20" s="98"/>
      <c r="E20" s="98"/>
      <c r="F20" s="98"/>
      <c r="G20" s="98"/>
      <c r="H20" s="35"/>
      <c r="I20" s="36"/>
      <c r="J20" s="37"/>
      <c r="K20" s="38"/>
      <c r="L20" s="39"/>
      <c r="M20" s="40"/>
      <c r="N20" s="74">
        <f t="shared" si="0"/>
      </c>
      <c r="O20" s="41">
        <f t="shared" si="1"/>
      </c>
      <c r="P20" s="41">
        <f t="shared" si="2"/>
      </c>
      <c r="Q20" s="42">
        <f t="shared" si="3"/>
      </c>
      <c r="R20" s="43">
        <f t="shared" si="4"/>
      </c>
    </row>
    <row r="21" spans="2:18" ht="18" customHeight="1">
      <c r="B21" s="34">
        <v>9</v>
      </c>
      <c r="C21" s="98"/>
      <c r="D21" s="98"/>
      <c r="E21" s="98"/>
      <c r="F21" s="98"/>
      <c r="G21" s="98"/>
      <c r="H21" s="35"/>
      <c r="I21" s="36"/>
      <c r="J21" s="37"/>
      <c r="K21" s="38"/>
      <c r="L21" s="39"/>
      <c r="M21" s="40"/>
      <c r="N21" s="74">
        <f t="shared" si="0"/>
      </c>
      <c r="O21" s="41">
        <f t="shared" si="1"/>
      </c>
      <c r="P21" s="41">
        <f t="shared" si="2"/>
      </c>
      <c r="Q21" s="42">
        <f t="shared" si="3"/>
      </c>
      <c r="R21" s="43">
        <f t="shared" si="4"/>
      </c>
    </row>
    <row r="22" spans="2:18" ht="18" customHeight="1" thickBot="1">
      <c r="B22" s="44">
        <v>10</v>
      </c>
      <c r="C22" s="104"/>
      <c r="D22" s="105"/>
      <c r="E22" s="105"/>
      <c r="F22" s="105"/>
      <c r="G22" s="106"/>
      <c r="H22" s="45"/>
      <c r="I22" s="46"/>
      <c r="J22" s="47"/>
      <c r="K22" s="48"/>
      <c r="L22" s="49"/>
      <c r="M22" s="50"/>
      <c r="N22" s="86">
        <f t="shared" si="0"/>
      </c>
      <c r="O22" s="51">
        <f t="shared" si="1"/>
      </c>
      <c r="P22" s="51">
        <f t="shared" si="2"/>
      </c>
      <c r="Q22" s="52">
        <f t="shared" si="3"/>
      </c>
      <c r="R22" s="53">
        <f t="shared" si="4"/>
      </c>
    </row>
    <row r="23" spans="8:18" ht="13.5" customHeight="1" thickBot="1">
      <c r="H23" s="102" t="s">
        <v>7</v>
      </c>
      <c r="I23" s="103"/>
      <c r="J23" s="89">
        <f>IF(SUM(J13:J22)=0,"",SUM(J13:J22))</f>
        <v>26</v>
      </c>
      <c r="K23" s="90"/>
      <c r="L23" s="91"/>
      <c r="M23" s="92">
        <f>SUM(M13:M22)</f>
        <v>1850</v>
      </c>
      <c r="N23" s="91">
        <f>SUM(N13:N22)</f>
        <v>33000</v>
      </c>
      <c r="O23" s="89">
        <f>SUM(O13:O22)</f>
        <v>7000</v>
      </c>
      <c r="P23" s="93">
        <f>SUM(P13:P22)</f>
        <v>8850</v>
      </c>
      <c r="Q23" s="94">
        <f>IF(AND(K$13="",L$13="",M$13="",N23=""),"",N23-P23)</f>
        <v>24150</v>
      </c>
      <c r="R23" s="95">
        <f>IF(AND(L$13="",M$13="",N$13="",P23=""),"",IF(N23=0,"",Q23/N23))</f>
        <v>0.7318181818181818</v>
      </c>
    </row>
    <row r="25" spans="3:10" ht="13.5">
      <c r="C25" s="56"/>
      <c r="D25" s="56"/>
      <c r="E25" s="56"/>
      <c r="F25" s="56"/>
      <c r="G25" s="56"/>
      <c r="H25" s="56"/>
      <c r="I25" s="56"/>
      <c r="J25" s="56"/>
    </row>
    <row r="26" spans="2:10" ht="13.5">
      <c r="B26" s="54"/>
      <c r="C26" s="56"/>
      <c r="D26" s="56"/>
      <c r="E26" s="56"/>
      <c r="F26" s="56"/>
      <c r="G26" s="56"/>
      <c r="H26" s="56"/>
      <c r="I26" s="56"/>
      <c r="J26" s="56"/>
    </row>
    <row r="27" spans="2:10" ht="13.5">
      <c r="B27" s="54"/>
      <c r="C27" s="57"/>
      <c r="D27" s="57"/>
      <c r="E27" s="57"/>
      <c r="F27" s="57"/>
      <c r="G27" s="57"/>
      <c r="H27" s="57"/>
      <c r="I27" s="57"/>
      <c r="J27" s="57"/>
    </row>
    <row r="28" spans="2:6" ht="13.5">
      <c r="B28" s="54"/>
      <c r="C28" s="58"/>
      <c r="D28" s="58"/>
      <c r="E28" s="58"/>
      <c r="F28" s="58"/>
    </row>
    <row r="29" spans="2:6" ht="13.5">
      <c r="B29" s="54"/>
      <c r="C29" s="59"/>
      <c r="D29" s="60"/>
      <c r="E29" s="58"/>
      <c r="F29" s="58"/>
    </row>
    <row r="30" spans="2:3" ht="13.5">
      <c r="B30" s="54"/>
      <c r="C30" s="54"/>
    </row>
    <row r="31" ht="13.5">
      <c r="B31" s="54"/>
    </row>
    <row r="32" spans="1:11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3:9" ht="13.5">
      <c r="C33" s="54"/>
      <c r="D33" s="54"/>
      <c r="E33" s="54"/>
      <c r="F33" s="54"/>
      <c r="G33" s="54"/>
      <c r="H33" s="54"/>
      <c r="I33" s="54"/>
    </row>
    <row r="34" spans="3:9" ht="13.5">
      <c r="C34" s="54"/>
      <c r="D34" s="54"/>
      <c r="E34" s="54"/>
      <c r="F34" s="54"/>
      <c r="G34" s="54"/>
      <c r="H34" s="54"/>
      <c r="I34" s="54"/>
    </row>
  </sheetData>
  <mergeCells count="40">
    <mergeCell ref="M8:Q10"/>
    <mergeCell ref="I8:L10"/>
    <mergeCell ref="I7:L7"/>
    <mergeCell ref="M7:Q7"/>
    <mergeCell ref="F10:G10"/>
    <mergeCell ref="D7:G7"/>
    <mergeCell ref="D3:G3"/>
    <mergeCell ref="D9:E9"/>
    <mergeCell ref="F9:G9"/>
    <mergeCell ref="B3:C3"/>
    <mergeCell ref="B10:C10"/>
    <mergeCell ref="D10:E10"/>
    <mergeCell ref="B9:C9"/>
    <mergeCell ref="B1:Q1"/>
    <mergeCell ref="O2:P2"/>
    <mergeCell ref="D4:J4"/>
    <mergeCell ref="B4:C4"/>
    <mergeCell ref="M6:N6"/>
    <mergeCell ref="B5:C5"/>
    <mergeCell ref="B6:C6"/>
    <mergeCell ref="B7:C7"/>
    <mergeCell ref="H23:I23"/>
    <mergeCell ref="C22:G22"/>
    <mergeCell ref="C20:G20"/>
    <mergeCell ref="C21:G21"/>
    <mergeCell ref="C15:G15"/>
    <mergeCell ref="C19:G19"/>
    <mergeCell ref="C16:G16"/>
    <mergeCell ref="C17:G17"/>
    <mergeCell ref="C18:G18"/>
    <mergeCell ref="C13:G13"/>
    <mergeCell ref="C14:G14"/>
    <mergeCell ref="C12:G12"/>
    <mergeCell ref="O3:Q3"/>
    <mergeCell ref="O4:Q4"/>
    <mergeCell ref="O5:Q5"/>
    <mergeCell ref="O6:Q6"/>
    <mergeCell ref="M3:N3"/>
    <mergeCell ref="M4:N4"/>
    <mergeCell ref="M5:N5"/>
  </mergeCells>
  <printOptions/>
  <pageMargins left="0.64" right="0.35" top="0.32" bottom="0.46" header="0.18" footer="0.4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3" sqref="B3:H3"/>
    </sheetView>
  </sheetViews>
  <sheetFormatPr defaultColWidth="9.00390625" defaultRowHeight="13.5"/>
  <cols>
    <col min="1" max="1" width="0.6171875" style="0" customWidth="1"/>
    <col min="2" max="2" width="3.25390625" style="0" customWidth="1"/>
    <col min="3" max="7" width="6.625" style="0" customWidth="1"/>
    <col min="8" max="8" width="6.50390625" style="0" bestFit="1" customWidth="1"/>
    <col min="9" max="10" width="8.875" style="0" customWidth="1"/>
    <col min="11" max="11" width="6.00390625" style="0" customWidth="1"/>
    <col min="12" max="15" width="7.125" style="0" customWidth="1"/>
  </cols>
  <sheetData>
    <row r="1" spans="2:15" ht="30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3:15" ht="8.25" customHeight="1">
      <c r="M2" s="144" t="s">
        <v>23</v>
      </c>
      <c r="N2" s="144"/>
      <c r="O2" s="145">
        <f>'控え'!D3</f>
        <v>12</v>
      </c>
    </row>
    <row r="3" spans="2:15" ht="18.75">
      <c r="B3" s="146" t="str">
        <f>'控え'!D4</f>
        <v>株式会社　熊本産業</v>
      </c>
      <c r="C3" s="146"/>
      <c r="D3" s="146"/>
      <c r="E3" s="146"/>
      <c r="F3" s="146"/>
      <c r="G3" s="146"/>
      <c r="H3" s="146"/>
      <c r="I3" s="12" t="str">
        <f>'控え'!K4</f>
        <v>御中</v>
      </c>
      <c r="M3" s="144"/>
      <c r="N3" s="144"/>
      <c r="O3" s="145"/>
    </row>
    <row r="4" spans="3:15" ht="21">
      <c r="C4" s="1"/>
      <c r="D4" s="147"/>
      <c r="E4" s="147"/>
      <c r="F4" s="147"/>
      <c r="L4" s="13" t="s">
        <v>1</v>
      </c>
      <c r="M4" s="75" t="str">
        <f>'控え'!E5</f>
        <v>18</v>
      </c>
      <c r="N4" s="2" t="str">
        <f>'控え'!F5</f>
        <v>1</v>
      </c>
      <c r="O4" s="3" t="str">
        <f>'控え'!G5</f>
        <v>10</v>
      </c>
    </row>
    <row r="5" spans="2:8" ht="17.25">
      <c r="B5" s="124" t="s">
        <v>2</v>
      </c>
      <c r="C5" s="124"/>
      <c r="D5" s="124"/>
      <c r="E5" s="124"/>
      <c r="F5" s="124"/>
      <c r="G5" s="124"/>
      <c r="H5" s="124"/>
    </row>
    <row r="6" spans="2:8" ht="7.5" customHeight="1">
      <c r="B6" s="6"/>
      <c r="C6" s="6"/>
      <c r="D6" s="6"/>
      <c r="E6" s="6"/>
      <c r="F6" s="6"/>
      <c r="G6" s="6"/>
      <c r="H6" s="6"/>
    </row>
    <row r="7" spans="2:11" ht="24.75" thickBot="1">
      <c r="B7" s="142" t="s">
        <v>20</v>
      </c>
      <c r="C7" s="142"/>
      <c r="D7" s="142"/>
      <c r="E7" s="141">
        <f>'控え'!F10</f>
        <v>34650</v>
      </c>
      <c r="F7" s="141"/>
      <c r="G7" s="141"/>
      <c r="H7" s="141"/>
      <c r="I7" s="143">
        <f>'控え'!D10</f>
        <v>1650</v>
      </c>
      <c r="J7" s="143"/>
      <c r="K7" s="143"/>
    </row>
    <row r="8" ht="9.75" customHeight="1" thickTop="1"/>
    <row r="9" spans="2:6" ht="17.25" customHeight="1">
      <c r="B9" s="177" t="s">
        <v>24</v>
      </c>
      <c r="C9" s="177"/>
      <c r="D9" s="175" t="str">
        <f>'控え'!O3</f>
        <v>次回見積迄</v>
      </c>
      <c r="E9" s="175"/>
      <c r="F9" s="175"/>
    </row>
    <row r="10" spans="2:15" ht="17.25" customHeight="1">
      <c r="B10" s="178" t="s">
        <v>25</v>
      </c>
      <c r="C10" s="178"/>
      <c r="D10" s="176" t="str">
        <f>'控え'!O4</f>
        <v>御社指定日</v>
      </c>
      <c r="E10" s="176"/>
      <c r="F10" s="176"/>
      <c r="K10" s="8"/>
      <c r="L10" s="8"/>
      <c r="M10" s="8"/>
      <c r="N10" s="8"/>
      <c r="O10" s="8"/>
    </row>
    <row r="11" spans="2:15" ht="17.25" customHeight="1">
      <c r="B11" s="178" t="s">
        <v>26</v>
      </c>
      <c r="C11" s="178"/>
      <c r="D11" s="176" t="str">
        <f>'控え'!O5</f>
        <v>御社指定場所</v>
      </c>
      <c r="E11" s="176"/>
      <c r="F11" s="176"/>
      <c r="K11" s="1"/>
      <c r="L11" s="1"/>
      <c r="M11" s="1"/>
      <c r="N11" s="1"/>
      <c r="O11" s="1"/>
    </row>
    <row r="12" spans="2:15" ht="17.25" customHeight="1">
      <c r="B12" s="178" t="s">
        <v>27</v>
      </c>
      <c r="C12" s="178"/>
      <c r="D12" s="176" t="str">
        <f>'控え'!O6</f>
        <v>御社指定条件</v>
      </c>
      <c r="E12" s="176"/>
      <c r="F12" s="176"/>
      <c r="K12" s="1"/>
      <c r="L12" s="1"/>
      <c r="M12" s="1"/>
      <c r="N12" s="1"/>
      <c r="O12" s="1"/>
    </row>
    <row r="13" ht="14.25" thickBot="1"/>
    <row r="14" spans="2:15" ht="25.5" customHeight="1" thickBot="1">
      <c r="B14" s="5"/>
      <c r="C14" s="171" t="s">
        <v>3</v>
      </c>
      <c r="D14" s="172"/>
      <c r="E14" s="172"/>
      <c r="F14" s="172"/>
      <c r="G14" s="173"/>
      <c r="H14" s="14" t="s">
        <v>12</v>
      </c>
      <c r="I14" s="82" t="s">
        <v>10</v>
      </c>
      <c r="J14" s="78" t="s">
        <v>11</v>
      </c>
      <c r="K14" s="139" t="s">
        <v>4</v>
      </c>
      <c r="L14" s="139"/>
      <c r="M14" s="174" t="s">
        <v>5</v>
      </c>
      <c r="N14" s="172"/>
      <c r="O14" s="173"/>
    </row>
    <row r="15" spans="2:15" ht="30.75" customHeight="1">
      <c r="B15" s="10">
        <v>1</v>
      </c>
      <c r="C15" s="165" t="str">
        <f>IF('控え'!C13="","",'控え'!C13)</f>
        <v>新入社員システムマニュアル</v>
      </c>
      <c r="D15" s="166"/>
      <c r="E15" s="166"/>
      <c r="F15" s="166"/>
      <c r="G15" s="167"/>
      <c r="H15" s="76" t="str">
        <f>IF('控え'!I13="","",'控え'!I13)</f>
        <v>冊</v>
      </c>
      <c r="I15" s="83">
        <f>IF('控え'!K13="","",'控え'!K13)</f>
        <v>600</v>
      </c>
      <c r="J15" s="79">
        <f>IF('控え'!J13="","",'控え'!J13)</f>
        <v>10</v>
      </c>
      <c r="K15" s="169">
        <f>IF('控え'!N13="","",'控え'!N13)</f>
        <v>6000</v>
      </c>
      <c r="L15" s="170">
        <f>IF('控え'!L13="","",'控え'!L13)</f>
        <v>100</v>
      </c>
      <c r="M15" s="168">
        <f>IF('控え'!H13="","",'控え'!H13)</f>
      </c>
      <c r="N15" s="166">
        <f>IF('控え'!N13="","",'控え'!N13)</f>
        <v>6000</v>
      </c>
      <c r="O15" s="167">
        <f>IF('控え'!O13="","",'控え'!O13)</f>
        <v>1000</v>
      </c>
    </row>
    <row r="16" spans="2:15" ht="30.75" customHeight="1">
      <c r="B16" s="9">
        <v>2</v>
      </c>
      <c r="C16" s="161" t="str">
        <f>IF('控え'!C14="","",'控え'!C14)</f>
        <v>役員向け戦略マニアル</v>
      </c>
      <c r="D16" s="162"/>
      <c r="E16" s="162"/>
      <c r="F16" s="162"/>
      <c r="G16" s="163"/>
      <c r="H16" s="87" t="str">
        <f>IF('控え'!I14="","",'控え'!I14)</f>
        <v>冊</v>
      </c>
      <c r="I16" s="84">
        <f>IF('控え'!K14="","",'控え'!K14)</f>
        <v>1000</v>
      </c>
      <c r="J16" s="80">
        <f>IF('控え'!J14="","",'控え'!J14)</f>
        <v>5</v>
      </c>
      <c r="K16" s="135">
        <f>IF('控え'!N14="","",'控え'!N14)</f>
        <v>5000</v>
      </c>
      <c r="L16" s="136">
        <f>IF('控え'!L14="","",'控え'!L14)</f>
        <v>200</v>
      </c>
      <c r="M16" s="164">
        <f>IF('控え'!H14="","",'控え'!H14)</f>
      </c>
      <c r="N16" s="162">
        <f>IF('控え'!N14="","",'控え'!N14)</f>
        <v>5000</v>
      </c>
      <c r="O16" s="163">
        <f>IF('控え'!O14="","",'控え'!O14)</f>
        <v>1000</v>
      </c>
    </row>
    <row r="17" spans="2:15" ht="30.75" customHeight="1">
      <c r="B17" s="9">
        <v>3</v>
      </c>
      <c r="C17" s="161" t="str">
        <f>IF('控え'!C15="","",'控え'!C15)</f>
        <v>事務員向けパソコンテキスト</v>
      </c>
      <c r="D17" s="162"/>
      <c r="E17" s="162"/>
      <c r="F17" s="162"/>
      <c r="G17" s="163"/>
      <c r="H17" s="87" t="str">
        <f>IF('控え'!I15="","",'控え'!I15)</f>
        <v>冊</v>
      </c>
      <c r="I17" s="84">
        <f>IF('控え'!K15="","",'控え'!K15)</f>
        <v>1200</v>
      </c>
      <c r="J17" s="80">
        <f>IF('控え'!J15="","",'控え'!J15)</f>
        <v>10</v>
      </c>
      <c r="K17" s="135">
        <f>IF('控え'!N15="","",'控え'!N15)</f>
        <v>12000</v>
      </c>
      <c r="L17" s="136">
        <f>IF('控え'!L15="","",'控え'!L15)</f>
        <v>500</v>
      </c>
      <c r="M17" s="164">
        <f>IF('控え'!H15="","",'控え'!H15)</f>
      </c>
      <c r="N17" s="162">
        <f>IF('控え'!N15="","",'控え'!N15)</f>
        <v>12000</v>
      </c>
      <c r="O17" s="163">
        <f>IF('控え'!O15="","",'控え'!O15)</f>
        <v>5000</v>
      </c>
    </row>
    <row r="18" spans="2:15" ht="30.75" customHeight="1">
      <c r="B18" s="10">
        <v>4</v>
      </c>
      <c r="C18" s="161" t="str">
        <f>IF('控え'!C16="","",'控え'!C16)</f>
        <v>事務員向けパソコンセミナー</v>
      </c>
      <c r="D18" s="162"/>
      <c r="E18" s="162"/>
      <c r="F18" s="162"/>
      <c r="G18" s="163"/>
      <c r="H18" s="87" t="str">
        <f>IF('控え'!I16="","",'控え'!I16)</f>
        <v>回</v>
      </c>
      <c r="I18" s="84">
        <f>IF('控え'!K16="","",'控え'!K16)</f>
        <v>10000</v>
      </c>
      <c r="J18" s="80">
        <f>IF('控え'!J16="","",'控え'!J16)</f>
        <v>1</v>
      </c>
      <c r="K18" s="135">
        <f>IF('控え'!N16="","",'控え'!N16)</f>
        <v>10000</v>
      </c>
      <c r="L18" s="136">
        <f>IF('控え'!L16="","",'控え'!L16)</f>
      </c>
      <c r="M18" s="164" t="str">
        <f>IF('控え'!H16="","",'控え'!H16)</f>
        <v>１回９０分　同時１名まで</v>
      </c>
      <c r="N18" s="162">
        <f>IF('控え'!N16="","",'控え'!N16)</f>
        <v>10000</v>
      </c>
      <c r="O18" s="163">
        <f>IF('控え'!O16="","",'控え'!O16)</f>
        <v>0</v>
      </c>
    </row>
    <row r="19" spans="2:15" ht="30.75" customHeight="1">
      <c r="B19" s="9">
        <v>5</v>
      </c>
      <c r="C19" s="161">
        <f>IF('控え'!C17="","",'控え'!C17)</f>
      </c>
      <c r="D19" s="162"/>
      <c r="E19" s="162"/>
      <c r="F19" s="162"/>
      <c r="G19" s="163"/>
      <c r="H19" s="87">
        <f>IF('控え'!I17="","",'控え'!I17)</f>
      </c>
      <c r="I19" s="84">
        <f>IF('控え'!K17="","",'控え'!K17)</f>
      </c>
      <c r="J19" s="80">
        <f>IF('控え'!J17="","",'控え'!J17)</f>
      </c>
      <c r="K19" s="135">
        <f>IF('控え'!N17="","",'控え'!N17)</f>
      </c>
      <c r="L19" s="136">
        <f>IF('控え'!L17="","",'控え'!L17)</f>
      </c>
      <c r="M19" s="164">
        <f>IF('控え'!H17="","",'控え'!H17)</f>
      </c>
      <c r="N19" s="162">
        <f>IF('控え'!N17="","",'控え'!N17)</f>
      </c>
      <c r="O19" s="163">
        <f>IF('控え'!O17="","",'控え'!O17)</f>
      </c>
    </row>
    <row r="20" spans="2:15" ht="30.75" customHeight="1">
      <c r="B20" s="9">
        <v>6</v>
      </c>
      <c r="C20" s="161">
        <f>IF('控え'!C18="","",'控え'!C18)</f>
      </c>
      <c r="D20" s="162"/>
      <c r="E20" s="162"/>
      <c r="F20" s="162"/>
      <c r="G20" s="163"/>
      <c r="H20" s="87">
        <f>IF('控え'!I18="","",'控え'!I18)</f>
      </c>
      <c r="I20" s="84">
        <f>IF('控え'!K18="","",'控え'!K18)</f>
      </c>
      <c r="J20" s="80">
        <f>IF('控え'!J18="","",'控え'!J18)</f>
      </c>
      <c r="K20" s="135">
        <f>IF('控え'!N18="","",'控え'!N18)</f>
      </c>
      <c r="L20" s="136">
        <f>IF('控え'!L18="","",'控え'!L18)</f>
      </c>
      <c r="M20" s="164">
        <f>IF('控え'!H18="","",'控え'!H18)</f>
      </c>
      <c r="N20" s="162">
        <f>IF('控え'!N18="","",'控え'!N18)</f>
      </c>
      <c r="O20" s="163">
        <f>IF('控え'!O18="","",'控え'!O18)</f>
      </c>
    </row>
    <row r="21" spans="2:15" ht="30.75" customHeight="1">
      <c r="B21" s="10">
        <v>7</v>
      </c>
      <c r="C21" s="161">
        <f>IF('控え'!C19="","",'控え'!C19)</f>
      </c>
      <c r="D21" s="162"/>
      <c r="E21" s="162"/>
      <c r="F21" s="162"/>
      <c r="G21" s="163"/>
      <c r="H21" s="87">
        <f>IF('控え'!I19="","",'控え'!I19)</f>
      </c>
      <c r="I21" s="84">
        <f>IF('控え'!K19="","",'控え'!K19)</f>
      </c>
      <c r="J21" s="80">
        <f>IF('控え'!J19="","",'控え'!J19)</f>
      </c>
      <c r="K21" s="135">
        <f>IF('控え'!N19="","",'控え'!N19)</f>
      </c>
      <c r="L21" s="136">
        <f>IF('控え'!L19="","",'控え'!L19)</f>
      </c>
      <c r="M21" s="164">
        <f>IF('控え'!H19="","",'控え'!H19)</f>
      </c>
      <c r="N21" s="162">
        <f>IF('控え'!N19="","",'控え'!N19)</f>
      </c>
      <c r="O21" s="163">
        <f>IF('控え'!O19="","",'控え'!O19)</f>
      </c>
    </row>
    <row r="22" spans="2:15" ht="30.75" customHeight="1">
      <c r="B22" s="9">
        <v>8</v>
      </c>
      <c r="C22" s="161">
        <f>IF('控え'!C20="","",'控え'!C20)</f>
      </c>
      <c r="D22" s="162"/>
      <c r="E22" s="162"/>
      <c r="F22" s="162"/>
      <c r="G22" s="163"/>
      <c r="H22" s="87">
        <f>IF('控え'!I20="","",'控え'!I20)</f>
      </c>
      <c r="I22" s="84">
        <f>IF('控え'!K20="","",'控え'!K20)</f>
      </c>
      <c r="J22" s="80">
        <f>IF('控え'!J20="","",'控え'!J20)</f>
      </c>
      <c r="K22" s="135">
        <f>IF('控え'!N20="","",'控え'!N20)</f>
      </c>
      <c r="L22" s="136">
        <f>IF('控え'!L20="","",'控え'!L20)</f>
      </c>
      <c r="M22" s="164">
        <f>IF('控え'!H20="","",'控え'!H20)</f>
      </c>
      <c r="N22" s="162">
        <f>IF('控え'!N20="","",'控え'!N20)</f>
      </c>
      <c r="O22" s="163">
        <f>IF('控え'!O20="","",'控え'!O20)</f>
      </c>
    </row>
    <row r="23" spans="2:15" ht="30.75" customHeight="1">
      <c r="B23" s="9">
        <v>9</v>
      </c>
      <c r="C23" s="161">
        <f>IF('控え'!C21="","",'控え'!C21)</f>
      </c>
      <c r="D23" s="162"/>
      <c r="E23" s="162"/>
      <c r="F23" s="162"/>
      <c r="G23" s="163"/>
      <c r="H23" s="87">
        <f>IF('控え'!I21="","",'控え'!I21)</f>
      </c>
      <c r="I23" s="84">
        <f>IF('控え'!K21="","",'控え'!K21)</f>
      </c>
      <c r="J23" s="80">
        <f>IF('控え'!J21="","",'控え'!J21)</f>
      </c>
      <c r="K23" s="135">
        <f>IF('控え'!N21="","",'控え'!N21)</f>
      </c>
      <c r="L23" s="136">
        <f>IF('控え'!L21="","",'控え'!L21)</f>
      </c>
      <c r="M23" s="164">
        <f>IF('控え'!H21="","",'控え'!H21)</f>
      </c>
      <c r="N23" s="162">
        <f>IF('控え'!N21="","",'控え'!N21)</f>
      </c>
      <c r="O23" s="163">
        <f>IF('控え'!O21="","",'控え'!O21)</f>
      </c>
    </row>
    <row r="24" spans="2:15" ht="30.75" customHeight="1" thickBot="1">
      <c r="B24" s="77">
        <v>10</v>
      </c>
      <c r="C24" s="154">
        <f>IF('控え'!C22="","",'控え'!C22)</f>
      </c>
      <c r="D24" s="155"/>
      <c r="E24" s="155"/>
      <c r="F24" s="155"/>
      <c r="G24" s="156"/>
      <c r="H24" s="88">
        <f>IF('控え'!I22="","",'控え'!I22)</f>
      </c>
      <c r="I24" s="85">
        <f>IF('控え'!K22="","",'控え'!K22)</f>
      </c>
      <c r="J24" s="81">
        <f>IF('控え'!J22="","",'控え'!J22)</f>
      </c>
      <c r="K24" s="158">
        <f>IF('控え'!N22="","",'控え'!N22)</f>
      </c>
      <c r="L24" s="159">
        <f>IF('控え'!L22="","",'控え'!L22)</f>
      </c>
      <c r="M24" s="157">
        <f>IF('控え'!H22="","",'控え'!H22)</f>
      </c>
      <c r="N24" s="155">
        <f>IF('控え'!N22="","",'控え'!N22)</f>
      </c>
      <c r="O24" s="156">
        <f>IF('控え'!O22="","",'控え'!O22)</f>
      </c>
    </row>
    <row r="25" spans="8:15" ht="18.75">
      <c r="H25" s="149" t="s">
        <v>6</v>
      </c>
      <c r="I25" s="150"/>
      <c r="J25" s="195">
        <f>IF('控え'!J23="","",'控え'!J23)</f>
        <v>26</v>
      </c>
      <c r="K25" s="192">
        <f>IF('控え'!B10="","",'控え'!B10)</f>
        <v>33000</v>
      </c>
      <c r="L25" s="153">
        <f>IF('控え'!D10="","",'控え'!D10)</f>
        <v>1650</v>
      </c>
      <c r="M25" s="130"/>
      <c r="N25" s="130"/>
      <c r="O25" s="130"/>
    </row>
    <row r="26" spans="8:15" ht="18.75">
      <c r="H26" s="151" t="s">
        <v>13</v>
      </c>
      <c r="I26" s="152"/>
      <c r="J26" s="196"/>
      <c r="K26" s="193">
        <f>IF('控え'!D10="","",'控え'!D10)</f>
        <v>1650</v>
      </c>
      <c r="L26" s="160">
        <f>IF('控え'!D11="","",'控え'!D11)</f>
      </c>
      <c r="M26" s="130"/>
      <c r="N26" s="130"/>
      <c r="O26" s="130"/>
    </row>
    <row r="27" spans="8:15" ht="19.5" thickBot="1">
      <c r="H27" s="137" t="s">
        <v>7</v>
      </c>
      <c r="I27" s="138"/>
      <c r="J27" s="197"/>
      <c r="K27" s="194">
        <f>IF('控え'!F10="","",'控え'!F10)</f>
        <v>34650</v>
      </c>
      <c r="L27" s="148">
        <f>IF('控え'!D12="","",'控え'!D12)</f>
      </c>
      <c r="M27" s="130"/>
      <c r="N27" s="130"/>
      <c r="O27" s="130"/>
    </row>
    <row r="29" spans="2:15" ht="13.5">
      <c r="B29" s="126">
        <f>IF('控え'!M8="","",'控え'!M8)</f>
      </c>
      <c r="C29" s="127"/>
      <c r="D29" s="127"/>
      <c r="E29" s="127"/>
      <c r="F29" s="127"/>
      <c r="G29" s="127"/>
      <c r="H29" s="128"/>
      <c r="J29" s="121" t="s">
        <v>8</v>
      </c>
      <c r="K29" s="121"/>
      <c r="L29" s="121"/>
      <c r="M29" s="121"/>
      <c r="N29" s="121"/>
      <c r="O29" s="121"/>
    </row>
    <row r="30" spans="2:15" ht="13.5">
      <c r="B30" s="129"/>
      <c r="C30" s="130"/>
      <c r="D30" s="130"/>
      <c r="E30" s="130"/>
      <c r="F30" s="130"/>
      <c r="G30" s="130"/>
      <c r="H30" s="131"/>
      <c r="I30" s="4"/>
      <c r="J30" s="121" t="s">
        <v>28</v>
      </c>
      <c r="K30" s="121"/>
      <c r="L30" s="121"/>
      <c r="M30" s="121"/>
      <c r="N30" s="121"/>
      <c r="O30" s="121"/>
    </row>
    <row r="31" spans="2:15" ht="13.5">
      <c r="B31" s="129"/>
      <c r="C31" s="130"/>
      <c r="D31" s="130"/>
      <c r="E31" s="130"/>
      <c r="F31" s="130"/>
      <c r="G31" s="130"/>
      <c r="H31" s="131"/>
      <c r="I31" s="4"/>
      <c r="J31" s="122" t="s">
        <v>29</v>
      </c>
      <c r="K31" s="122"/>
      <c r="L31" s="122"/>
      <c r="M31" s="122"/>
      <c r="N31" s="122"/>
      <c r="O31" s="122"/>
    </row>
    <row r="32" spans="2:15" ht="13.5">
      <c r="B32" s="129"/>
      <c r="C32" s="130"/>
      <c r="D32" s="130"/>
      <c r="E32" s="130"/>
      <c r="F32" s="130"/>
      <c r="G32" s="130"/>
      <c r="H32" s="131"/>
      <c r="I32" s="4"/>
      <c r="J32" s="123" t="s">
        <v>9</v>
      </c>
      <c r="K32" s="123"/>
      <c r="L32" s="123"/>
      <c r="M32" s="123"/>
      <c r="N32" s="123"/>
      <c r="O32" s="123"/>
    </row>
    <row r="33" spans="2:15" ht="17.25">
      <c r="B33" s="129"/>
      <c r="C33" s="130"/>
      <c r="D33" s="130"/>
      <c r="E33" s="130"/>
      <c r="F33" s="130"/>
      <c r="G33" s="130"/>
      <c r="H33" s="131"/>
      <c r="I33" s="4"/>
      <c r="J33" s="4"/>
      <c r="L33" s="124" t="s">
        <v>30</v>
      </c>
      <c r="M33" s="124"/>
      <c r="N33" s="124"/>
      <c r="O33" s="124"/>
    </row>
    <row r="34" spans="2:15" ht="14.25">
      <c r="B34" s="129"/>
      <c r="C34" s="130"/>
      <c r="D34" s="130"/>
      <c r="E34" s="130"/>
      <c r="F34" s="130"/>
      <c r="G34" s="130"/>
      <c r="H34" s="131"/>
      <c r="I34" s="4"/>
      <c r="J34" s="4"/>
      <c r="M34" s="11" t="s">
        <v>52</v>
      </c>
      <c r="N34" s="125" t="str">
        <f>IF('控え'!D7="","",'控え'!D7)</f>
        <v>桑野</v>
      </c>
      <c r="O34" s="125">
        <f>IF('控え'!G19="","",'控え'!G19)</f>
      </c>
    </row>
    <row r="35" spans="2:9" ht="14.25" thickBot="1">
      <c r="B35" s="132"/>
      <c r="C35" s="133"/>
      <c r="D35" s="133"/>
      <c r="E35" s="133"/>
      <c r="F35" s="133"/>
      <c r="G35" s="133"/>
      <c r="H35" s="134"/>
      <c r="I35" s="4"/>
    </row>
    <row r="36" spans="1:15" ht="13.5">
      <c r="A36" s="7"/>
      <c r="B36" s="7"/>
      <c r="C36" s="7"/>
      <c r="D36" s="7"/>
      <c r="E36" s="7"/>
      <c r="F36" s="7"/>
      <c r="G36" s="7"/>
      <c r="H36" s="7"/>
      <c r="I36" s="4"/>
      <c r="J36" s="4"/>
      <c r="K36" s="7"/>
      <c r="L36" s="7"/>
      <c r="M36" s="7"/>
      <c r="N36" s="7"/>
      <c r="O36" s="7"/>
    </row>
    <row r="37" spans="3:9" ht="13.5">
      <c r="C37" s="4"/>
      <c r="D37" s="4"/>
      <c r="E37" s="4"/>
      <c r="F37" s="4"/>
      <c r="G37" s="4"/>
      <c r="H37" s="4"/>
      <c r="I37" s="4"/>
    </row>
    <row r="38" spans="3:9" ht="13.5">
      <c r="C38" s="4"/>
      <c r="D38" s="4"/>
      <c r="E38" s="4"/>
      <c r="F38" s="4"/>
      <c r="G38" s="4"/>
      <c r="H38" s="4"/>
      <c r="I38" s="4"/>
    </row>
  </sheetData>
  <mergeCells count="67">
    <mergeCell ref="C14:G14"/>
    <mergeCell ref="M14:O14"/>
    <mergeCell ref="D9:F9"/>
    <mergeCell ref="D10:F10"/>
    <mergeCell ref="D11:F11"/>
    <mergeCell ref="D12:F12"/>
    <mergeCell ref="B9:C9"/>
    <mergeCell ref="B10:C10"/>
    <mergeCell ref="B11:C11"/>
    <mergeCell ref="B12:C12"/>
    <mergeCell ref="C15:G15"/>
    <mergeCell ref="M15:O15"/>
    <mergeCell ref="C16:G16"/>
    <mergeCell ref="M16:O16"/>
    <mergeCell ref="K15:L15"/>
    <mergeCell ref="K16:L16"/>
    <mergeCell ref="C17:G17"/>
    <mergeCell ref="M17:O17"/>
    <mergeCell ref="C21:G21"/>
    <mergeCell ref="M21:O21"/>
    <mergeCell ref="C18:G18"/>
    <mergeCell ref="C19:G19"/>
    <mergeCell ref="C20:G20"/>
    <mergeCell ref="M18:O18"/>
    <mergeCell ref="M19:O19"/>
    <mergeCell ref="M20:O20"/>
    <mergeCell ref="C22:G22"/>
    <mergeCell ref="M22:O22"/>
    <mergeCell ref="C23:G23"/>
    <mergeCell ref="M23:O23"/>
    <mergeCell ref="C24:G24"/>
    <mergeCell ref="M24:O24"/>
    <mergeCell ref="K24:L24"/>
    <mergeCell ref="K26:L26"/>
    <mergeCell ref="K27:L27"/>
    <mergeCell ref="H25:I25"/>
    <mergeCell ref="M25:O25"/>
    <mergeCell ref="H26:I26"/>
    <mergeCell ref="M26:O26"/>
    <mergeCell ref="K25:L25"/>
    <mergeCell ref="B1:O1"/>
    <mergeCell ref="B5:H5"/>
    <mergeCell ref="E7:H7"/>
    <mergeCell ref="B7:D7"/>
    <mergeCell ref="I7:K7"/>
    <mergeCell ref="M2:N3"/>
    <mergeCell ref="O2:O3"/>
    <mergeCell ref="B3:H3"/>
    <mergeCell ref="D4:F4"/>
    <mergeCell ref="K17:L17"/>
    <mergeCell ref="K14:L14"/>
    <mergeCell ref="K18:L18"/>
    <mergeCell ref="K19:L19"/>
    <mergeCell ref="L33:O33"/>
    <mergeCell ref="N34:O34"/>
    <mergeCell ref="B29:H35"/>
    <mergeCell ref="K20:L20"/>
    <mergeCell ref="K21:L21"/>
    <mergeCell ref="K22:L22"/>
    <mergeCell ref="K23:L23"/>
    <mergeCell ref="H27:I27"/>
    <mergeCell ref="M27:O27"/>
    <mergeCell ref="J26:J27"/>
    <mergeCell ref="J29:O29"/>
    <mergeCell ref="J30:O30"/>
    <mergeCell ref="J31:O31"/>
    <mergeCell ref="J32:O32"/>
  </mergeCells>
  <printOptions/>
  <pageMargins left="0.57" right="0.3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2006-02-14T08:38:51Z</cp:lastPrinted>
  <dcterms:created xsi:type="dcterms:W3CDTF">2006-01-12T02:38:44Z</dcterms:created>
  <dcterms:modified xsi:type="dcterms:W3CDTF">2006-02-14T13:26:44Z</dcterms:modified>
  <cp:category/>
  <cp:version/>
  <cp:contentType/>
  <cp:contentStatus/>
</cp:coreProperties>
</file>